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C:\Users\Usuario\Desktop\DOVP\4. INFORMENES SEMANALES\"/>
    </mc:Choice>
  </mc:AlternateContent>
  <xr:revisionPtr revIDLastSave="0" documentId="13_ncr:1_{D8CEB59D-8ADD-4C19-8536-44D1ADC84862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BACHEO" sheetId="18" r:id="rId1"/>
    <sheet name="INFORME DIARIO MAQUINARIA" sheetId="19" r:id="rId2"/>
  </sheets>
  <definedNames>
    <definedName name="_xlnm._FilterDatabase" localSheetId="0" hidden="1">BACHEO!$B$2:$T$24</definedName>
    <definedName name="_xlnm.Print_Area" localSheetId="0">BACHEO!$B$1:$T$29</definedName>
    <definedName name="_xlnm.Print_Area" localSheetId="1">'INFORME DIARIO MAQUINARIA'!$B$1:$AS$570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S3" i="19" l="1"/>
  <c r="V3" i="19"/>
  <c r="Y3" i="19"/>
  <c r="AB3" i="19"/>
  <c r="AE3" i="19"/>
  <c r="AH3" i="19"/>
  <c r="AM3" i="19"/>
  <c r="AP3" i="19" s="1"/>
  <c r="AN3" i="19"/>
  <c r="AO3" i="19"/>
  <c r="AQ3" i="19"/>
  <c r="AR3" i="19"/>
  <c r="AS3" i="19"/>
  <c r="S4" i="19"/>
  <c r="V4" i="19"/>
  <c r="AS4" i="19" s="1"/>
  <c r="Y4" i="19"/>
  <c r="AB4" i="19"/>
  <c r="AE4" i="19"/>
  <c r="AH4" i="19"/>
  <c r="AR4" i="19" s="1"/>
  <c r="AM4" i="19"/>
  <c r="AQ4" i="19"/>
  <c r="S5" i="19"/>
  <c r="V5" i="19"/>
  <c r="Y5" i="19"/>
  <c r="AB5" i="19"/>
  <c r="AE5" i="19"/>
  <c r="AH5" i="19"/>
  <c r="AR5" i="19" s="1"/>
  <c r="AM5" i="19"/>
  <c r="AN5" i="19" s="1"/>
  <c r="AP5" i="19"/>
  <c r="S6" i="19"/>
  <c r="V6" i="19"/>
  <c r="AQ6" i="19" s="1"/>
  <c r="Y6" i="19"/>
  <c r="AB6" i="19"/>
  <c r="AE6" i="19"/>
  <c r="AH6" i="19"/>
  <c r="AR6" i="19" s="1"/>
  <c r="AM6" i="19"/>
  <c r="AO6" i="19"/>
  <c r="AP6" i="19"/>
  <c r="AS6" i="19"/>
  <c r="S7" i="19"/>
  <c r="V7" i="19"/>
  <c r="Y7" i="19"/>
  <c r="AB7" i="19"/>
  <c r="AE7" i="19"/>
  <c r="AH7" i="19"/>
  <c r="AM7" i="19"/>
  <c r="AP7" i="19" s="1"/>
  <c r="AN7" i="19"/>
  <c r="AO7" i="19"/>
  <c r="AQ7" i="19"/>
  <c r="AR7" i="19"/>
  <c r="AS7" i="19"/>
  <c r="S8" i="19"/>
  <c r="V8" i="19"/>
  <c r="AS8" i="19" s="1"/>
  <c r="Y8" i="19"/>
  <c r="AB8" i="19"/>
  <c r="AE8" i="19"/>
  <c r="AH8" i="19"/>
  <c r="AM8" i="19"/>
  <c r="AQ8" i="19"/>
  <c r="AR8" i="19"/>
  <c r="S9" i="19"/>
  <c r="V9" i="19"/>
  <c r="Y9" i="19"/>
  <c r="AO9" i="19" s="1"/>
  <c r="AB9" i="19"/>
  <c r="AE9" i="19"/>
  <c r="AH9" i="19"/>
  <c r="AR9" i="19" s="1"/>
  <c r="AM9" i="19"/>
  <c r="AN9" i="19" s="1"/>
  <c r="AP9" i="19"/>
  <c r="S10" i="19"/>
  <c r="V10" i="19"/>
  <c r="AQ10" i="19" s="1"/>
  <c r="Y10" i="19"/>
  <c r="AB10" i="19"/>
  <c r="AE10" i="19"/>
  <c r="AH10" i="19"/>
  <c r="AR10" i="19" s="1"/>
  <c r="AM10" i="19"/>
  <c r="AO10" i="19"/>
  <c r="AP10" i="19"/>
  <c r="AS10" i="19"/>
  <c r="S11" i="19"/>
  <c r="V11" i="19"/>
  <c r="Y11" i="19"/>
  <c r="AB11" i="19"/>
  <c r="AE11" i="19"/>
  <c r="AH11" i="19"/>
  <c r="AM11" i="19"/>
  <c r="AP11" i="19" s="1"/>
  <c r="AN11" i="19"/>
  <c r="AO11" i="19"/>
  <c r="AQ11" i="19"/>
  <c r="AR11" i="19"/>
  <c r="AS11" i="19"/>
  <c r="S12" i="19"/>
  <c r="V12" i="19"/>
  <c r="AS12" i="19" s="1"/>
  <c r="Y12" i="19"/>
  <c r="AB12" i="19"/>
  <c r="AE12" i="19"/>
  <c r="AH12" i="19"/>
  <c r="AM12" i="19"/>
  <c r="AQ12" i="19"/>
  <c r="AR12" i="19"/>
  <c r="S13" i="19"/>
  <c r="V13" i="19"/>
  <c r="Y13" i="19"/>
  <c r="AO13" i="19" s="1"/>
  <c r="AB13" i="19"/>
  <c r="AE13" i="19"/>
  <c r="AH13" i="19"/>
  <c r="AR13" i="19" s="1"/>
  <c r="AM13" i="19"/>
  <c r="AN13" i="19" s="1"/>
  <c r="AP13" i="19"/>
  <c r="S14" i="19"/>
  <c r="V14" i="19"/>
  <c r="AQ14" i="19" s="1"/>
  <c r="Y14" i="19"/>
  <c r="AB14" i="19"/>
  <c r="AE14" i="19"/>
  <c r="AH14" i="19"/>
  <c r="AR14" i="19" s="1"/>
  <c r="AM14" i="19"/>
  <c r="AO14" i="19"/>
  <c r="AP14" i="19"/>
  <c r="AS14" i="19"/>
  <c r="S15" i="19"/>
  <c r="V15" i="19"/>
  <c r="Y15" i="19"/>
  <c r="AB15" i="19"/>
  <c r="AE15" i="19"/>
  <c r="AH15" i="19"/>
  <c r="AM15" i="19"/>
  <c r="AP15" i="19" s="1"/>
  <c r="AN15" i="19"/>
  <c r="AO15" i="19"/>
  <c r="AQ15" i="19"/>
  <c r="AR15" i="19"/>
  <c r="AS15" i="19"/>
  <c r="S16" i="19"/>
  <c r="V16" i="19"/>
  <c r="AS16" i="19" s="1"/>
  <c r="Y16" i="19"/>
  <c r="AB16" i="19"/>
  <c r="AE16" i="19"/>
  <c r="AH16" i="19"/>
  <c r="AM16" i="19"/>
  <c r="AQ16" i="19"/>
  <c r="AR16" i="19"/>
  <c r="S17" i="19"/>
  <c r="V17" i="19"/>
  <c r="Y17" i="19"/>
  <c r="AO17" i="19" s="1"/>
  <c r="AB17" i="19"/>
  <c r="AE17" i="19"/>
  <c r="AH17" i="19"/>
  <c r="AR17" i="19" s="1"/>
  <c r="AM17" i="19"/>
  <c r="AN17" i="19" s="1"/>
  <c r="AP17" i="19"/>
  <c r="S18" i="19"/>
  <c r="V18" i="19"/>
  <c r="AQ18" i="19" s="1"/>
  <c r="Y18" i="19"/>
  <c r="AB18" i="19"/>
  <c r="AE18" i="19"/>
  <c r="AH18" i="19"/>
  <c r="AR18" i="19" s="1"/>
  <c r="AM18" i="19"/>
  <c r="AO18" i="19"/>
  <c r="AP18" i="19"/>
  <c r="AS18" i="19"/>
  <c r="S19" i="19"/>
  <c r="V19" i="19"/>
  <c r="Y19" i="19"/>
  <c r="AB19" i="19"/>
  <c r="AE19" i="19"/>
  <c r="AH19" i="19"/>
  <c r="AM19" i="19"/>
  <c r="AP19" i="19" s="1"/>
  <c r="AN19" i="19"/>
  <c r="AO19" i="19"/>
  <c r="AQ19" i="19"/>
  <c r="AR19" i="19"/>
  <c r="AS19" i="19"/>
  <c r="S20" i="19"/>
  <c r="V20" i="19"/>
  <c r="AS20" i="19" s="1"/>
  <c r="Y20" i="19"/>
  <c r="AB20" i="19"/>
  <c r="AE20" i="19"/>
  <c r="AH20" i="19"/>
  <c r="AM20" i="19"/>
  <c r="AQ20" i="19"/>
  <c r="AR20" i="19"/>
  <c r="S21" i="19"/>
  <c r="V21" i="19"/>
  <c r="Y21" i="19"/>
  <c r="AO21" i="19" s="1"/>
  <c r="AB21" i="19"/>
  <c r="AE21" i="19"/>
  <c r="AH21" i="19"/>
  <c r="AR21" i="19" s="1"/>
  <c r="AM21" i="19"/>
  <c r="AN21" i="19" s="1"/>
  <c r="AP21" i="19"/>
  <c r="S22" i="19"/>
  <c r="V22" i="19"/>
  <c r="AQ22" i="19" s="1"/>
  <c r="Y22" i="19"/>
  <c r="AB22" i="19"/>
  <c r="AE22" i="19"/>
  <c r="AH22" i="19"/>
  <c r="AR22" i="19" s="1"/>
  <c r="AM22" i="19"/>
  <c r="AO22" i="19"/>
  <c r="AP22" i="19"/>
  <c r="AS22" i="19"/>
  <c r="S23" i="19"/>
  <c r="V23" i="19"/>
  <c r="Y23" i="19"/>
  <c r="AB23" i="19"/>
  <c r="AE23" i="19"/>
  <c r="AH23" i="19"/>
  <c r="AM23" i="19"/>
  <c r="AP23" i="19" s="1"/>
  <c r="AN23" i="19"/>
  <c r="AO23" i="19"/>
  <c r="AQ23" i="19"/>
  <c r="AR23" i="19"/>
  <c r="AS23" i="19"/>
  <c r="S24" i="19"/>
  <c r="V24" i="19"/>
  <c r="AS24" i="19" s="1"/>
  <c r="Y24" i="19"/>
  <c r="AB24" i="19"/>
  <c r="AE24" i="19"/>
  <c r="AH24" i="19"/>
  <c r="AM24" i="19"/>
  <c r="AQ24" i="19"/>
  <c r="AR24" i="19"/>
  <c r="S25" i="19"/>
  <c r="V25" i="19"/>
  <c r="Y25" i="19"/>
  <c r="AO25" i="19" s="1"/>
  <c r="AB25" i="19"/>
  <c r="AE25" i="19"/>
  <c r="AH25" i="19"/>
  <c r="AR25" i="19" s="1"/>
  <c r="AM25" i="19"/>
  <c r="AN25" i="19" s="1"/>
  <c r="AP25" i="19"/>
  <c r="S26" i="19"/>
  <c r="V26" i="19"/>
  <c r="AQ26" i="19" s="1"/>
  <c r="Y26" i="19"/>
  <c r="AB26" i="19"/>
  <c r="AE26" i="19"/>
  <c r="AH26" i="19"/>
  <c r="AR26" i="19" s="1"/>
  <c r="AM26" i="19"/>
  <c r="AO26" i="19"/>
  <c r="AP26" i="19"/>
  <c r="AS26" i="19"/>
  <c r="S27" i="19"/>
  <c r="V27" i="19"/>
  <c r="Y27" i="19"/>
  <c r="AB27" i="19"/>
  <c r="AE27" i="19"/>
  <c r="AH27" i="19"/>
  <c r="AM27" i="19"/>
  <c r="AP27" i="19" s="1"/>
  <c r="AN27" i="19"/>
  <c r="AO27" i="19"/>
  <c r="AQ27" i="19"/>
  <c r="AR27" i="19"/>
  <c r="AS27" i="19"/>
  <c r="S28" i="19"/>
  <c r="V28" i="19"/>
  <c r="AS28" i="19" s="1"/>
  <c r="Y28" i="19"/>
  <c r="AB28" i="19"/>
  <c r="AE28" i="19"/>
  <c r="AH28" i="19"/>
  <c r="AM28" i="19"/>
  <c r="AQ28" i="19"/>
  <c r="AR28" i="19"/>
  <c r="S29" i="19"/>
  <c r="V29" i="19"/>
  <c r="Y29" i="19"/>
  <c r="AO29" i="19" s="1"/>
  <c r="AB29" i="19"/>
  <c r="AE29" i="19"/>
  <c r="AH29" i="19"/>
  <c r="AR29" i="19" s="1"/>
  <c r="AM29" i="19"/>
  <c r="AN29" i="19" s="1"/>
  <c r="AP29" i="19"/>
  <c r="S30" i="19"/>
  <c r="V30" i="19"/>
  <c r="AQ30" i="19" s="1"/>
  <c r="Y30" i="19"/>
  <c r="AB30" i="19"/>
  <c r="AE30" i="19"/>
  <c r="AH30" i="19"/>
  <c r="AR30" i="19" s="1"/>
  <c r="AM30" i="19"/>
  <c r="AO30" i="19"/>
  <c r="AP30" i="19"/>
  <c r="AS30" i="19"/>
  <c r="S31" i="19"/>
  <c r="V31" i="19"/>
  <c r="Y31" i="19"/>
  <c r="AB31" i="19"/>
  <c r="AE31" i="19"/>
  <c r="AH31" i="19"/>
  <c r="AM31" i="19"/>
  <c r="AP31" i="19" s="1"/>
  <c r="AN31" i="19"/>
  <c r="AO31" i="19"/>
  <c r="AQ31" i="19"/>
  <c r="AR31" i="19"/>
  <c r="AS31" i="19"/>
  <c r="S32" i="19"/>
  <c r="V32" i="19"/>
  <c r="Y32" i="19"/>
  <c r="AB32" i="19"/>
  <c r="AE32" i="19"/>
  <c r="AH32" i="19"/>
  <c r="AM32" i="19"/>
  <c r="AQ32" i="19"/>
  <c r="AR32" i="19"/>
  <c r="AS32" i="19"/>
  <c r="S33" i="19"/>
  <c r="V33" i="19"/>
  <c r="Y33" i="19"/>
  <c r="AO33" i="19" s="1"/>
  <c r="AB33" i="19"/>
  <c r="AE33" i="19"/>
  <c r="AH33" i="19"/>
  <c r="AR33" i="19" s="1"/>
  <c r="AM33" i="19"/>
  <c r="AP33" i="19"/>
  <c r="S34" i="19"/>
  <c r="V34" i="19"/>
  <c r="AQ34" i="19" s="1"/>
  <c r="Y34" i="19"/>
  <c r="AB34" i="19"/>
  <c r="AE34" i="19"/>
  <c r="AH34" i="19"/>
  <c r="AR34" i="19" s="1"/>
  <c r="AM34" i="19"/>
  <c r="AN34" i="19" s="1"/>
  <c r="AO34" i="19"/>
  <c r="AP34" i="19"/>
  <c r="AS34" i="19"/>
  <c r="S35" i="19"/>
  <c r="V35" i="19"/>
  <c r="AQ35" i="19" s="1"/>
  <c r="Y35" i="19"/>
  <c r="AB35" i="19"/>
  <c r="AE35" i="19"/>
  <c r="AH35" i="19"/>
  <c r="AM35" i="19"/>
  <c r="AN35" i="19"/>
  <c r="AO35" i="19"/>
  <c r="AP35" i="19"/>
  <c r="AR35" i="19"/>
  <c r="AS35" i="19"/>
  <c r="S36" i="19"/>
  <c r="V36" i="19"/>
  <c r="Y36" i="19"/>
  <c r="AB36" i="19"/>
  <c r="AE36" i="19"/>
  <c r="AH36" i="19"/>
  <c r="AM36" i="19"/>
  <c r="AQ36" i="19"/>
  <c r="AR36" i="19"/>
  <c r="AS36" i="19"/>
  <c r="S37" i="19"/>
  <c r="V37" i="19"/>
  <c r="Y37" i="19"/>
  <c r="AO37" i="19" s="1"/>
  <c r="AB37" i="19"/>
  <c r="AE37" i="19"/>
  <c r="AH37" i="19"/>
  <c r="AR37" i="19" s="1"/>
  <c r="AM37" i="19"/>
  <c r="AP37" i="19"/>
  <c r="S38" i="19"/>
  <c r="V38" i="19"/>
  <c r="Y38" i="19"/>
  <c r="AB38" i="19"/>
  <c r="AE38" i="19"/>
  <c r="AH38" i="19"/>
  <c r="AR38" i="19" s="1"/>
  <c r="AM38" i="19"/>
  <c r="AP38" i="19" s="1"/>
  <c r="AO38" i="19"/>
  <c r="AQ38" i="19"/>
  <c r="AS38" i="19"/>
  <c r="S39" i="19"/>
  <c r="V39" i="19"/>
  <c r="AS39" i="19" s="1"/>
  <c r="Y39" i="19"/>
  <c r="AB39" i="19"/>
  <c r="AE39" i="19"/>
  <c r="AH39" i="19"/>
  <c r="AM39" i="19"/>
  <c r="AN39" i="19"/>
  <c r="AO39" i="19"/>
  <c r="AP39" i="19"/>
  <c r="AR39" i="19"/>
  <c r="S40" i="19"/>
  <c r="V40" i="19"/>
  <c r="Y40" i="19"/>
  <c r="AB40" i="19"/>
  <c r="AE40" i="19"/>
  <c r="AH40" i="19"/>
  <c r="AM40" i="19"/>
  <c r="AQ40" i="19"/>
  <c r="AR40" i="19"/>
  <c r="AS40" i="19"/>
  <c r="S41" i="19"/>
  <c r="V41" i="19"/>
  <c r="Y41" i="19"/>
  <c r="AO41" i="19" s="1"/>
  <c r="AB41" i="19"/>
  <c r="AE41" i="19"/>
  <c r="AH41" i="19"/>
  <c r="AM41" i="19"/>
  <c r="AP41" i="19"/>
  <c r="AR41" i="19"/>
  <c r="S42" i="19"/>
  <c r="V42" i="19"/>
  <c r="Y42" i="19"/>
  <c r="AB42" i="19"/>
  <c r="AE42" i="19"/>
  <c r="AH42" i="19"/>
  <c r="AR42" i="19" s="1"/>
  <c r="AM42" i="19"/>
  <c r="AO42" i="19"/>
  <c r="AQ42" i="19"/>
  <c r="AS42" i="19"/>
  <c r="S43" i="19"/>
  <c r="V43" i="19"/>
  <c r="Y43" i="19"/>
  <c r="AB43" i="19"/>
  <c r="AE43" i="19"/>
  <c r="AH43" i="19"/>
  <c r="AR43" i="19" s="1"/>
  <c r="AM43" i="19"/>
  <c r="AN43" i="19"/>
  <c r="AO43" i="19"/>
  <c r="AP43" i="19"/>
  <c r="S44" i="19"/>
  <c r="V44" i="19"/>
  <c r="Y44" i="19"/>
  <c r="AO44" i="19" s="1"/>
  <c r="AB44" i="19"/>
  <c r="AE44" i="19"/>
  <c r="AS44" i="19" s="1"/>
  <c r="AH44" i="19"/>
  <c r="AM44" i="19"/>
  <c r="AQ44" i="19"/>
  <c r="AR44" i="19"/>
  <c r="S45" i="19"/>
  <c r="V45" i="19"/>
  <c r="Y45" i="19"/>
  <c r="AO45" i="19" s="1"/>
  <c r="AB45" i="19"/>
  <c r="AE45" i="19"/>
  <c r="AH45" i="19"/>
  <c r="AM45" i="19"/>
  <c r="AP45" i="19"/>
  <c r="AR45" i="19"/>
  <c r="S46" i="19"/>
  <c r="V46" i="19"/>
  <c r="Y46" i="19"/>
  <c r="AB46" i="19"/>
  <c r="AE46" i="19"/>
  <c r="AH46" i="19"/>
  <c r="AR46" i="19" s="1"/>
  <c r="AM46" i="19"/>
  <c r="AO46" i="19"/>
  <c r="AQ46" i="19"/>
  <c r="AS46" i="19"/>
  <c r="S47" i="19"/>
  <c r="V47" i="19"/>
  <c r="Y47" i="19"/>
  <c r="AB47" i="19"/>
  <c r="AE47" i="19"/>
  <c r="AH47" i="19"/>
  <c r="AR47" i="19" s="1"/>
  <c r="AM47" i="19"/>
  <c r="AO47" i="19"/>
  <c r="AP47" i="19"/>
  <c r="S48" i="19"/>
  <c r="V48" i="19"/>
  <c r="Y48" i="19"/>
  <c r="AO48" i="19" s="1"/>
  <c r="AB48" i="19"/>
  <c r="AE48" i="19"/>
  <c r="AH48" i="19"/>
  <c r="AM48" i="19"/>
  <c r="AQ48" i="19"/>
  <c r="AR48" i="19"/>
  <c r="AS48" i="19"/>
  <c r="S49" i="19"/>
  <c r="V49" i="19"/>
  <c r="Y49" i="19"/>
  <c r="AO49" i="19" s="1"/>
  <c r="AB49" i="19"/>
  <c r="AE49" i="19"/>
  <c r="AH49" i="19"/>
  <c r="AM49" i="19"/>
  <c r="AN49" i="19"/>
  <c r="AP49" i="19"/>
  <c r="AR49" i="19"/>
  <c r="S50" i="19"/>
  <c r="V50" i="19"/>
  <c r="AS50" i="19" s="1"/>
  <c r="Y50" i="19"/>
  <c r="AB50" i="19"/>
  <c r="AE50" i="19"/>
  <c r="AH50" i="19"/>
  <c r="AR50" i="19" s="1"/>
  <c r="AM50" i="19"/>
  <c r="AO50" i="19"/>
  <c r="AP50" i="19"/>
  <c r="AQ50" i="19"/>
  <c r="S51" i="19"/>
  <c r="V51" i="19"/>
  <c r="AQ51" i="19" s="1"/>
  <c r="Y51" i="19"/>
  <c r="AB51" i="19"/>
  <c r="AE51" i="19"/>
  <c r="AH51" i="19"/>
  <c r="AM51" i="19"/>
  <c r="AO51" i="19"/>
  <c r="AP51" i="19"/>
  <c r="AR51" i="19"/>
  <c r="S52" i="19"/>
  <c r="V52" i="19"/>
  <c r="Y52" i="19"/>
  <c r="AO52" i="19" s="1"/>
  <c r="AB52" i="19"/>
  <c r="AE52" i="19"/>
  <c r="AS52" i="19" s="1"/>
  <c r="AH52" i="19"/>
  <c r="AM52" i="19"/>
  <c r="AP52" i="19" s="1"/>
  <c r="AQ52" i="19"/>
  <c r="AR52" i="19"/>
  <c r="S53" i="19"/>
  <c r="V53" i="19"/>
  <c r="AS53" i="19" s="1"/>
  <c r="Y53" i="19"/>
  <c r="AB53" i="19"/>
  <c r="AE53" i="19"/>
  <c r="AH53" i="19"/>
  <c r="AM53" i="19"/>
  <c r="AN53" i="19" s="1"/>
  <c r="AQ53" i="19"/>
  <c r="AR53" i="19"/>
  <c r="S54" i="19"/>
  <c r="V54" i="19"/>
  <c r="AS54" i="19" s="1"/>
  <c r="Y54" i="19"/>
  <c r="AB54" i="19"/>
  <c r="AE54" i="19"/>
  <c r="AH54" i="19"/>
  <c r="AR54" i="19" s="1"/>
  <c r="AM54" i="19"/>
  <c r="AO54" i="19"/>
  <c r="AQ54" i="19"/>
  <c r="S55" i="19"/>
  <c r="V55" i="19"/>
  <c r="AQ55" i="19" s="1"/>
  <c r="Y55" i="19"/>
  <c r="AB55" i="19"/>
  <c r="AE55" i="19"/>
  <c r="AS55" i="19" s="1"/>
  <c r="AH55" i="19"/>
  <c r="AM55" i="19"/>
  <c r="AN55" i="19"/>
  <c r="AO55" i="19"/>
  <c r="AP55" i="19"/>
  <c r="AR55" i="19"/>
  <c r="S56" i="19"/>
  <c r="V56" i="19"/>
  <c r="Y56" i="19"/>
  <c r="AB56" i="19"/>
  <c r="AE56" i="19"/>
  <c r="AS56" i="19" s="1"/>
  <c r="AH56" i="19"/>
  <c r="AM56" i="19"/>
  <c r="AP56" i="19" s="1"/>
  <c r="AO56" i="19"/>
  <c r="AQ56" i="19"/>
  <c r="AR56" i="19"/>
  <c r="S57" i="19"/>
  <c r="V57" i="19"/>
  <c r="AS57" i="19" s="1"/>
  <c r="Y57" i="19"/>
  <c r="AB57" i="19"/>
  <c r="AE57" i="19"/>
  <c r="AH57" i="19"/>
  <c r="AM57" i="19"/>
  <c r="AN57" i="19" s="1"/>
  <c r="AP57" i="19"/>
  <c r="AQ57" i="19"/>
  <c r="AR57" i="19"/>
  <c r="S58" i="19"/>
  <c r="V58" i="19"/>
  <c r="AS58" i="19" s="1"/>
  <c r="Y58" i="19"/>
  <c r="AB58" i="19"/>
  <c r="AE58" i="19"/>
  <c r="AH58" i="19"/>
  <c r="AR58" i="19" s="1"/>
  <c r="AM58" i="19"/>
  <c r="AO58" i="19"/>
  <c r="AP58" i="19"/>
  <c r="AQ58" i="19"/>
  <c r="S59" i="19"/>
  <c r="V59" i="19"/>
  <c r="AQ59" i="19" s="1"/>
  <c r="Y59" i="19"/>
  <c r="AB59" i="19"/>
  <c r="AE59" i="19"/>
  <c r="AH59" i="19"/>
  <c r="AM59" i="19"/>
  <c r="AO59" i="19"/>
  <c r="AP59" i="19"/>
  <c r="AR59" i="19"/>
  <c r="S60" i="19"/>
  <c r="V60" i="19"/>
  <c r="Y60" i="19"/>
  <c r="AO60" i="19" s="1"/>
  <c r="AB60" i="19"/>
  <c r="AE60" i="19"/>
  <c r="AS60" i="19" s="1"/>
  <c r="AH60" i="19"/>
  <c r="AM60" i="19"/>
  <c r="AP60" i="19" s="1"/>
  <c r="AQ60" i="19"/>
  <c r="AR60" i="19"/>
  <c r="S61" i="19"/>
  <c r="V61" i="19"/>
  <c r="AS61" i="19" s="1"/>
  <c r="Y61" i="19"/>
  <c r="AB61" i="19"/>
  <c r="AE61" i="19"/>
  <c r="AH61" i="19"/>
  <c r="AM61" i="19"/>
  <c r="AN61" i="19" s="1"/>
  <c r="AQ61" i="19"/>
  <c r="AR61" i="19"/>
  <c r="S62" i="19"/>
  <c r="V62" i="19"/>
  <c r="AS62" i="19" s="1"/>
  <c r="Y62" i="19"/>
  <c r="AB62" i="19"/>
  <c r="AE62" i="19"/>
  <c r="AH62" i="19"/>
  <c r="AR62" i="19" s="1"/>
  <c r="AM62" i="19"/>
  <c r="AO62" i="19"/>
  <c r="AQ62" i="19"/>
  <c r="S63" i="19"/>
  <c r="V63" i="19"/>
  <c r="AQ63" i="19" s="1"/>
  <c r="Y63" i="19"/>
  <c r="AB63" i="19"/>
  <c r="AE63" i="19"/>
  <c r="AS63" i="19" s="1"/>
  <c r="AH63" i="19"/>
  <c r="AM63" i="19"/>
  <c r="AN63" i="19"/>
  <c r="AO63" i="19"/>
  <c r="AP63" i="19"/>
  <c r="AR63" i="19"/>
  <c r="S64" i="19"/>
  <c r="V64" i="19"/>
  <c r="Y64" i="19"/>
  <c r="AB64" i="19"/>
  <c r="AE64" i="19"/>
  <c r="AS64" i="19" s="1"/>
  <c r="AH64" i="19"/>
  <c r="AM64" i="19"/>
  <c r="AP64" i="19" s="1"/>
  <c r="AO64" i="19"/>
  <c r="AQ64" i="19"/>
  <c r="AR64" i="19"/>
  <c r="S65" i="19"/>
  <c r="V65" i="19"/>
  <c r="Y65" i="19"/>
  <c r="AB65" i="19"/>
  <c r="AE65" i="19"/>
  <c r="AH65" i="19"/>
  <c r="AM65" i="19"/>
  <c r="AN65" i="19" s="1"/>
  <c r="AP65" i="19"/>
  <c r="AQ65" i="19"/>
  <c r="AR65" i="19"/>
  <c r="AS65" i="19"/>
  <c r="S66" i="19"/>
  <c r="V66" i="19"/>
  <c r="Y66" i="19"/>
  <c r="AB66" i="19"/>
  <c r="AE66" i="19"/>
  <c r="AH66" i="19"/>
  <c r="AM66" i="19"/>
  <c r="AP66" i="19" s="1"/>
  <c r="AO66" i="19"/>
  <c r="AQ66" i="19"/>
  <c r="AR66" i="19"/>
  <c r="AS66" i="19"/>
  <c r="S67" i="19"/>
  <c r="V67" i="19"/>
  <c r="AS67" i="19" s="1"/>
  <c r="Y67" i="19"/>
  <c r="AO67" i="19" s="1"/>
  <c r="AB67" i="19"/>
  <c r="AE67" i="19"/>
  <c r="AH67" i="19"/>
  <c r="AM67" i="19"/>
  <c r="AN67" i="19"/>
  <c r="AP67" i="19"/>
  <c r="AR67" i="19"/>
  <c r="S68" i="19"/>
  <c r="V68" i="19"/>
  <c r="Y68" i="19"/>
  <c r="AO68" i="19" s="1"/>
  <c r="AB68" i="19"/>
  <c r="AE68" i="19"/>
  <c r="AH68" i="19"/>
  <c r="AR68" i="19" s="1"/>
  <c r="AM68" i="19"/>
  <c r="AN68" i="19" s="1"/>
  <c r="AQ68" i="19"/>
  <c r="AS68" i="19"/>
  <c r="S69" i="19"/>
  <c r="V69" i="19"/>
  <c r="AQ69" i="19" s="1"/>
  <c r="Y69" i="19"/>
  <c r="AB69" i="19"/>
  <c r="AE69" i="19"/>
  <c r="AH69" i="19"/>
  <c r="AR69" i="19" s="1"/>
  <c r="AM69" i="19"/>
  <c r="AO69" i="19"/>
  <c r="AP69" i="19"/>
  <c r="S70" i="19"/>
  <c r="V70" i="19"/>
  <c r="Y70" i="19"/>
  <c r="AB70" i="19"/>
  <c r="AE70" i="19"/>
  <c r="AH70" i="19"/>
  <c r="AM70" i="19"/>
  <c r="AP70" i="19" s="1"/>
  <c r="AO70" i="19"/>
  <c r="AQ70" i="19"/>
  <c r="AR70" i="19"/>
  <c r="AS70" i="19"/>
  <c r="S71" i="19"/>
  <c r="V71" i="19"/>
  <c r="AS71" i="19" s="1"/>
  <c r="Y71" i="19"/>
  <c r="AO71" i="19" s="1"/>
  <c r="AB71" i="19"/>
  <c r="AE71" i="19"/>
  <c r="AH71" i="19"/>
  <c r="AM71" i="19"/>
  <c r="AN71" i="19"/>
  <c r="AP71" i="19"/>
  <c r="AR71" i="19"/>
  <c r="S72" i="19"/>
  <c r="V72" i="19"/>
  <c r="Y72" i="19"/>
  <c r="AO72" i="19" s="1"/>
  <c r="AB72" i="19"/>
  <c r="AE72" i="19"/>
  <c r="AH72" i="19"/>
  <c r="AR72" i="19" s="1"/>
  <c r="AM72" i="19"/>
  <c r="AN72" i="19" s="1"/>
  <c r="AQ72" i="19"/>
  <c r="AS72" i="19"/>
  <c r="S73" i="19"/>
  <c r="V73" i="19"/>
  <c r="AQ73" i="19" s="1"/>
  <c r="Y73" i="19"/>
  <c r="AB73" i="19"/>
  <c r="AE73" i="19"/>
  <c r="AH73" i="19"/>
  <c r="AR73" i="19" s="1"/>
  <c r="AM73" i="19"/>
  <c r="AO73" i="19"/>
  <c r="AP73" i="19"/>
  <c r="S74" i="19"/>
  <c r="V74" i="19"/>
  <c r="Y74" i="19"/>
  <c r="AB74" i="19"/>
  <c r="AE74" i="19"/>
  <c r="AH74" i="19"/>
  <c r="AM74" i="19"/>
  <c r="AP74" i="19" s="1"/>
  <c r="AO74" i="19"/>
  <c r="AQ74" i="19"/>
  <c r="AR74" i="19"/>
  <c r="AS74" i="19"/>
  <c r="S75" i="19"/>
  <c r="V75" i="19"/>
  <c r="AS75" i="19" s="1"/>
  <c r="Y75" i="19"/>
  <c r="AO75" i="19" s="1"/>
  <c r="AB75" i="19"/>
  <c r="AE75" i="19"/>
  <c r="AH75" i="19"/>
  <c r="AM75" i="19"/>
  <c r="AN75" i="19"/>
  <c r="AP75" i="19"/>
  <c r="AR75" i="19"/>
  <c r="S76" i="19"/>
  <c r="V76" i="19"/>
  <c r="Y76" i="19"/>
  <c r="AO76" i="19" s="1"/>
  <c r="AB76" i="19"/>
  <c r="AE76" i="19"/>
  <c r="AH76" i="19"/>
  <c r="AR76" i="19" s="1"/>
  <c r="AM76" i="19"/>
  <c r="AN76" i="19" s="1"/>
  <c r="AQ76" i="19"/>
  <c r="AS76" i="19"/>
  <c r="S77" i="19"/>
  <c r="V77" i="19"/>
  <c r="AQ77" i="19" s="1"/>
  <c r="Y77" i="19"/>
  <c r="AB77" i="19"/>
  <c r="AE77" i="19"/>
  <c r="AH77" i="19"/>
  <c r="AR77" i="19" s="1"/>
  <c r="AM77" i="19"/>
  <c r="AO77" i="19"/>
  <c r="AP77" i="19"/>
  <c r="S78" i="19"/>
  <c r="V78" i="19"/>
  <c r="Y78" i="19"/>
  <c r="AB78" i="19"/>
  <c r="AE78" i="19"/>
  <c r="AS78" i="19" s="1"/>
  <c r="AH78" i="19"/>
  <c r="AM78" i="19"/>
  <c r="AP78" i="19" s="1"/>
  <c r="AO78" i="19"/>
  <c r="AQ78" i="19"/>
  <c r="AR78" i="19"/>
  <c r="S79" i="19"/>
  <c r="V79" i="19"/>
  <c r="AS79" i="19" s="1"/>
  <c r="Y79" i="19"/>
  <c r="AO79" i="19" s="1"/>
  <c r="AB79" i="19"/>
  <c r="AE79" i="19"/>
  <c r="AH79" i="19"/>
  <c r="AM79" i="19"/>
  <c r="AN79" i="19"/>
  <c r="AP79" i="19"/>
  <c r="AR79" i="19"/>
  <c r="S80" i="19"/>
  <c r="V80" i="19"/>
  <c r="Y80" i="19"/>
  <c r="AB80" i="19"/>
  <c r="AE80" i="19"/>
  <c r="AH80" i="19"/>
  <c r="AR80" i="19" s="1"/>
  <c r="AM80" i="19"/>
  <c r="AQ80" i="19"/>
  <c r="AS80" i="19"/>
  <c r="S81" i="19"/>
  <c r="V81" i="19"/>
  <c r="Y81" i="19"/>
  <c r="AB81" i="19"/>
  <c r="AE81" i="19"/>
  <c r="AH81" i="19"/>
  <c r="AR81" i="19" s="1"/>
  <c r="AM81" i="19"/>
  <c r="AO81" i="19"/>
  <c r="AP81" i="19"/>
  <c r="S82" i="19"/>
  <c r="V82" i="19"/>
  <c r="Y82" i="19"/>
  <c r="AB82" i="19"/>
  <c r="AE82" i="19"/>
  <c r="AS82" i="19" s="1"/>
  <c r="AH82" i="19"/>
  <c r="AM82" i="19"/>
  <c r="AP82" i="19" s="1"/>
  <c r="AO82" i="19"/>
  <c r="AQ82" i="19"/>
  <c r="AR82" i="19"/>
  <c r="S83" i="19"/>
  <c r="V83" i="19"/>
  <c r="AS83" i="19" s="1"/>
  <c r="Y83" i="19"/>
  <c r="AO83" i="19" s="1"/>
  <c r="AB83" i="19"/>
  <c r="AE83" i="19"/>
  <c r="AH83" i="19"/>
  <c r="AM83" i="19"/>
  <c r="AN83" i="19"/>
  <c r="AP83" i="19"/>
  <c r="AR83" i="19"/>
  <c r="S84" i="19"/>
  <c r="V84" i="19"/>
  <c r="Y84" i="19"/>
  <c r="AB84" i="19"/>
  <c r="AE84" i="19"/>
  <c r="AH84" i="19"/>
  <c r="AR84" i="19" s="1"/>
  <c r="AM84" i="19"/>
  <c r="AQ84" i="19"/>
  <c r="AS84" i="19"/>
  <c r="S85" i="19"/>
  <c r="V85" i="19"/>
  <c r="Y85" i="19"/>
  <c r="AB85" i="19"/>
  <c r="AE85" i="19"/>
  <c r="AH85" i="19"/>
  <c r="AR85" i="19" s="1"/>
  <c r="AM85" i="19"/>
  <c r="AO85" i="19"/>
  <c r="AP85" i="19"/>
  <c r="S86" i="19"/>
  <c r="V86" i="19"/>
  <c r="Y86" i="19"/>
  <c r="AB86" i="19"/>
  <c r="AE86" i="19"/>
  <c r="AS86" i="19" s="1"/>
  <c r="AH86" i="19"/>
  <c r="AM86" i="19"/>
  <c r="AP86" i="19" s="1"/>
  <c r="AO86" i="19"/>
  <c r="AQ86" i="19"/>
  <c r="AR86" i="19"/>
  <c r="S87" i="19"/>
  <c r="V87" i="19"/>
  <c r="AS87" i="19" s="1"/>
  <c r="Y87" i="19"/>
  <c r="AO87" i="19" s="1"/>
  <c r="AB87" i="19"/>
  <c r="AE87" i="19"/>
  <c r="AH87" i="19"/>
  <c r="AM87" i="19"/>
  <c r="AN87" i="19"/>
  <c r="AP87" i="19"/>
  <c r="AR87" i="19"/>
  <c r="S88" i="19"/>
  <c r="V88" i="19"/>
  <c r="Y88" i="19"/>
  <c r="AB88" i="19"/>
  <c r="AE88" i="19"/>
  <c r="AH88" i="19"/>
  <c r="AR88" i="19" s="1"/>
  <c r="AM88" i="19"/>
  <c r="AO88" i="19"/>
  <c r="AQ88" i="19"/>
  <c r="AS88" i="19"/>
  <c r="S89" i="19"/>
  <c r="V89" i="19"/>
  <c r="Y89" i="19"/>
  <c r="AB89" i="19"/>
  <c r="AE89" i="19"/>
  <c r="AH89" i="19"/>
  <c r="AR89" i="19" s="1"/>
  <c r="AM89" i="19"/>
  <c r="AO89" i="19"/>
  <c r="AP89" i="19"/>
  <c r="S90" i="19"/>
  <c r="V90" i="19"/>
  <c r="Y90" i="19"/>
  <c r="AO90" i="19" s="1"/>
  <c r="AB90" i="19"/>
  <c r="AE90" i="19"/>
  <c r="AH90" i="19"/>
  <c r="AM90" i="19"/>
  <c r="AQ90" i="19"/>
  <c r="AR90" i="19"/>
  <c r="AS90" i="19"/>
  <c r="S91" i="19"/>
  <c r="V91" i="19"/>
  <c r="Y91" i="19"/>
  <c r="AO91" i="19" s="1"/>
  <c r="AB91" i="19"/>
  <c r="AE91" i="19"/>
  <c r="AH91" i="19"/>
  <c r="AM91" i="19"/>
  <c r="AN91" i="19"/>
  <c r="AP91" i="19"/>
  <c r="AR91" i="19"/>
  <c r="S92" i="19"/>
  <c r="V92" i="19"/>
  <c r="Y92" i="19"/>
  <c r="AB92" i="19"/>
  <c r="AE92" i="19"/>
  <c r="AH92" i="19"/>
  <c r="AR92" i="19" s="1"/>
  <c r="AM92" i="19"/>
  <c r="AO92" i="19"/>
  <c r="AQ92" i="19"/>
  <c r="AS92" i="19"/>
  <c r="S93" i="19"/>
  <c r="V93" i="19"/>
  <c r="Y93" i="19"/>
  <c r="AB93" i="19"/>
  <c r="AE93" i="19"/>
  <c r="AH93" i="19"/>
  <c r="AR93" i="19" s="1"/>
  <c r="AM93" i="19"/>
  <c r="AN93" i="19"/>
  <c r="AO93" i="19"/>
  <c r="AP93" i="19"/>
  <c r="S94" i="19"/>
  <c r="V94" i="19"/>
  <c r="Y94" i="19"/>
  <c r="AO94" i="19" s="1"/>
  <c r="AB94" i="19"/>
  <c r="AE94" i="19"/>
  <c r="AS94" i="19" s="1"/>
  <c r="AH94" i="19"/>
  <c r="AM94" i="19"/>
  <c r="AQ94" i="19"/>
  <c r="AR94" i="19"/>
  <c r="S95" i="19"/>
  <c r="V95" i="19"/>
  <c r="Y95" i="19"/>
  <c r="AO95" i="19" s="1"/>
  <c r="AB95" i="19"/>
  <c r="AE95" i="19"/>
  <c r="AH95" i="19"/>
  <c r="AM95" i="19"/>
  <c r="AP95" i="19"/>
  <c r="AR95" i="19"/>
  <c r="S96" i="19"/>
  <c r="V96" i="19"/>
  <c r="Y96" i="19"/>
  <c r="AB96" i="19"/>
  <c r="AE96" i="19"/>
  <c r="AH96" i="19"/>
  <c r="AR96" i="19" s="1"/>
  <c r="AM96" i="19"/>
  <c r="AO96" i="19"/>
  <c r="AQ96" i="19"/>
  <c r="AS96" i="19"/>
  <c r="S97" i="19"/>
  <c r="V97" i="19"/>
  <c r="AQ97" i="19" s="1"/>
  <c r="Y97" i="19"/>
  <c r="AB97" i="19"/>
  <c r="AE97" i="19"/>
  <c r="AH97" i="19"/>
  <c r="AR97" i="19" s="1"/>
  <c r="AM97" i="19"/>
  <c r="AO97" i="19"/>
  <c r="AP97" i="19"/>
  <c r="S98" i="19"/>
  <c r="V98" i="19"/>
  <c r="Y98" i="19"/>
  <c r="AB98" i="19"/>
  <c r="AE98" i="19"/>
  <c r="AH98" i="19"/>
  <c r="AM98" i="19"/>
  <c r="AP98" i="19" s="1"/>
  <c r="AN98" i="19"/>
  <c r="AO98" i="19"/>
  <c r="AQ98" i="19"/>
  <c r="AR98" i="19"/>
  <c r="AS98" i="19"/>
  <c r="S99" i="19"/>
  <c r="V99" i="19"/>
  <c r="AS99" i="19" s="1"/>
  <c r="Y99" i="19"/>
  <c r="AB99" i="19"/>
  <c r="AE99" i="19"/>
  <c r="AH99" i="19"/>
  <c r="AR99" i="19" s="1"/>
  <c r="AM99" i="19"/>
  <c r="AP99" i="19" s="1"/>
  <c r="AQ99" i="19"/>
  <c r="S100" i="19"/>
  <c r="V100" i="19"/>
  <c r="Y100" i="19"/>
  <c r="AO100" i="19" s="1"/>
  <c r="AB100" i="19"/>
  <c r="AE100" i="19"/>
  <c r="AH100" i="19"/>
  <c r="AR100" i="19" s="1"/>
  <c r="AM100" i="19"/>
  <c r="AN100" i="19" s="1"/>
  <c r="AQ100" i="19"/>
  <c r="AS100" i="19"/>
  <c r="S101" i="19"/>
  <c r="V101" i="19"/>
  <c r="AQ101" i="19" s="1"/>
  <c r="Y101" i="19"/>
  <c r="AB101" i="19"/>
  <c r="AE101" i="19"/>
  <c r="AH101" i="19"/>
  <c r="AR101" i="19" s="1"/>
  <c r="AM101" i="19"/>
  <c r="AN101" i="19"/>
  <c r="AO101" i="19"/>
  <c r="AP101" i="19"/>
  <c r="AS101" i="19"/>
  <c r="S102" i="19"/>
  <c r="V102" i="19"/>
  <c r="Y102" i="19"/>
  <c r="AB102" i="19"/>
  <c r="AE102" i="19"/>
  <c r="AH102" i="19"/>
  <c r="AM102" i="19"/>
  <c r="AP102" i="19" s="1"/>
  <c r="AN102" i="19"/>
  <c r="AQ102" i="19"/>
  <c r="AR102" i="19"/>
  <c r="AS102" i="19"/>
  <c r="S103" i="19"/>
  <c r="V103" i="19"/>
  <c r="AS103" i="19" s="1"/>
  <c r="Y103" i="19"/>
  <c r="AB103" i="19"/>
  <c r="AE103" i="19"/>
  <c r="AH103" i="19"/>
  <c r="AR103" i="19" s="1"/>
  <c r="AM103" i="19"/>
  <c r="AP103" i="19" s="1"/>
  <c r="AN103" i="19"/>
  <c r="AQ103" i="19"/>
  <c r="S104" i="19"/>
  <c r="V104" i="19"/>
  <c r="Y104" i="19"/>
  <c r="AO104" i="19" s="1"/>
  <c r="AB104" i="19"/>
  <c r="AE104" i="19"/>
  <c r="AS104" i="19" s="1"/>
  <c r="AH104" i="19"/>
  <c r="AR104" i="19" s="1"/>
  <c r="AM104" i="19"/>
  <c r="AN104" i="19" s="1"/>
  <c r="AP104" i="19"/>
  <c r="AQ104" i="19"/>
  <c r="S105" i="19"/>
  <c r="V105" i="19"/>
  <c r="AQ105" i="19" s="1"/>
  <c r="Y105" i="19"/>
  <c r="AB105" i="19"/>
  <c r="AE105" i="19"/>
  <c r="AH105" i="19"/>
  <c r="AR105" i="19" s="1"/>
  <c r="AM105" i="19"/>
  <c r="AO105" i="19"/>
  <c r="AP105" i="19"/>
  <c r="S106" i="19"/>
  <c r="V106" i="19"/>
  <c r="Y106" i="19"/>
  <c r="AB106" i="19"/>
  <c r="AE106" i="19"/>
  <c r="AH106" i="19"/>
  <c r="AM106" i="19"/>
  <c r="AP106" i="19" s="1"/>
  <c r="AN106" i="19"/>
  <c r="AO106" i="19"/>
  <c r="AQ106" i="19"/>
  <c r="AR106" i="19"/>
  <c r="AS106" i="19"/>
  <c r="S107" i="19"/>
  <c r="V107" i="19"/>
  <c r="AQ107" i="19" s="1"/>
  <c r="Y107" i="19"/>
  <c r="AB107" i="19"/>
  <c r="AE107" i="19"/>
  <c r="AH107" i="19"/>
  <c r="AR107" i="19" s="1"/>
  <c r="AM107" i="19"/>
  <c r="AO107" i="19"/>
  <c r="AP107" i="19"/>
  <c r="S108" i="19"/>
  <c r="V108" i="19"/>
  <c r="Y108" i="19"/>
  <c r="AB108" i="19"/>
  <c r="AE108" i="19"/>
  <c r="AH108" i="19"/>
  <c r="AM108" i="19"/>
  <c r="AP108" i="19" s="1"/>
  <c r="AO108" i="19"/>
  <c r="AQ108" i="19"/>
  <c r="AR108" i="19"/>
  <c r="AS108" i="19"/>
  <c r="S109" i="19"/>
  <c r="V109" i="19"/>
  <c r="AS109" i="19" s="1"/>
  <c r="Y109" i="19"/>
  <c r="AO109" i="19" s="1"/>
  <c r="AB109" i="19"/>
  <c r="AE109" i="19"/>
  <c r="AH109" i="19"/>
  <c r="AM109" i="19"/>
  <c r="AN109" i="19"/>
  <c r="AP109" i="19"/>
  <c r="AR109" i="19"/>
  <c r="S110" i="19"/>
  <c r="V110" i="19"/>
  <c r="Y110" i="19"/>
  <c r="AO110" i="19" s="1"/>
  <c r="AB110" i="19"/>
  <c r="AE110" i="19"/>
  <c r="AH110" i="19"/>
  <c r="AR110" i="19" s="1"/>
  <c r="AM110" i="19"/>
  <c r="AN110" i="19" s="1"/>
  <c r="AQ110" i="19"/>
  <c r="AS110" i="19"/>
  <c r="S111" i="19"/>
  <c r="V111" i="19"/>
  <c r="AQ111" i="19" s="1"/>
  <c r="Y111" i="19"/>
  <c r="AB111" i="19"/>
  <c r="AE111" i="19"/>
  <c r="AH111" i="19"/>
  <c r="AR111" i="19" s="1"/>
  <c r="AM111" i="19"/>
  <c r="AO111" i="19"/>
  <c r="AP111" i="19"/>
  <c r="S112" i="19"/>
  <c r="V112" i="19"/>
  <c r="Y112" i="19"/>
  <c r="AB112" i="19"/>
  <c r="AE112" i="19"/>
  <c r="AH112" i="19"/>
  <c r="AM112" i="19"/>
  <c r="AP112" i="19" s="1"/>
  <c r="AO112" i="19"/>
  <c r="AQ112" i="19"/>
  <c r="AR112" i="19"/>
  <c r="AS112" i="19"/>
  <c r="S113" i="19"/>
  <c r="V113" i="19"/>
  <c r="AS113" i="19" s="1"/>
  <c r="Y113" i="19"/>
  <c r="AO113" i="19" s="1"/>
  <c r="AB113" i="19"/>
  <c r="AE113" i="19"/>
  <c r="AH113" i="19"/>
  <c r="AM113" i="19"/>
  <c r="AN113" i="19"/>
  <c r="AP113" i="19"/>
  <c r="AR113" i="19"/>
  <c r="S114" i="19"/>
  <c r="V114" i="19"/>
  <c r="Y114" i="19"/>
  <c r="AO114" i="19" s="1"/>
  <c r="AB114" i="19"/>
  <c r="AE114" i="19"/>
  <c r="AH114" i="19"/>
  <c r="AR114" i="19" s="1"/>
  <c r="AM114" i="19"/>
  <c r="AN114" i="19" s="1"/>
  <c r="AQ114" i="19"/>
  <c r="AS114" i="19"/>
  <c r="S115" i="19"/>
  <c r="V115" i="19"/>
  <c r="AQ115" i="19" s="1"/>
  <c r="Y115" i="19"/>
  <c r="AB115" i="19"/>
  <c r="AE115" i="19"/>
  <c r="AH115" i="19"/>
  <c r="AR115" i="19" s="1"/>
  <c r="AM115" i="19"/>
  <c r="AO115" i="19"/>
  <c r="AP115" i="19"/>
  <c r="S116" i="19"/>
  <c r="V116" i="19"/>
  <c r="Y116" i="19"/>
  <c r="AB116" i="19"/>
  <c r="AE116" i="19"/>
  <c r="AH116" i="19"/>
  <c r="AM116" i="19"/>
  <c r="AP116" i="19" s="1"/>
  <c r="AO116" i="19"/>
  <c r="AQ116" i="19"/>
  <c r="AR116" i="19"/>
  <c r="AS116" i="19"/>
  <c r="S117" i="19"/>
  <c r="V117" i="19"/>
  <c r="AS117" i="19" s="1"/>
  <c r="Y117" i="19"/>
  <c r="AO117" i="19" s="1"/>
  <c r="AB117" i="19"/>
  <c r="AE117" i="19"/>
  <c r="AH117" i="19"/>
  <c r="AM117" i="19"/>
  <c r="AN117" i="19"/>
  <c r="AP117" i="19"/>
  <c r="AR117" i="19"/>
  <c r="S118" i="19"/>
  <c r="V118" i="19"/>
  <c r="Y118" i="19"/>
  <c r="AO118" i="19" s="1"/>
  <c r="AB118" i="19"/>
  <c r="AE118" i="19"/>
  <c r="AH118" i="19"/>
  <c r="AR118" i="19" s="1"/>
  <c r="AM118" i="19"/>
  <c r="AN118" i="19" s="1"/>
  <c r="AQ118" i="19"/>
  <c r="AS118" i="19"/>
  <c r="S119" i="19"/>
  <c r="V119" i="19"/>
  <c r="AQ119" i="19" s="1"/>
  <c r="Y119" i="19"/>
  <c r="AB119" i="19"/>
  <c r="AE119" i="19"/>
  <c r="AH119" i="19"/>
  <c r="AR119" i="19" s="1"/>
  <c r="AM119" i="19"/>
  <c r="AO119" i="19"/>
  <c r="AP119" i="19"/>
  <c r="S120" i="19"/>
  <c r="V120" i="19"/>
  <c r="Y120" i="19"/>
  <c r="AB120" i="19"/>
  <c r="AE120" i="19"/>
  <c r="AH120" i="19"/>
  <c r="AM120" i="19"/>
  <c r="AP120" i="19" s="1"/>
  <c r="AO120" i="19"/>
  <c r="AQ120" i="19"/>
  <c r="AR120" i="19"/>
  <c r="AS120" i="19"/>
  <c r="S121" i="19"/>
  <c r="V121" i="19"/>
  <c r="AS121" i="19" s="1"/>
  <c r="Y121" i="19"/>
  <c r="AO121" i="19" s="1"/>
  <c r="AB121" i="19"/>
  <c r="AE121" i="19"/>
  <c r="AH121" i="19"/>
  <c r="AM121" i="19"/>
  <c r="AN121" i="19"/>
  <c r="AP121" i="19"/>
  <c r="AR121" i="19"/>
  <c r="S122" i="19"/>
  <c r="V122" i="19"/>
  <c r="Y122" i="19"/>
  <c r="AO122" i="19" s="1"/>
  <c r="AB122" i="19"/>
  <c r="AE122" i="19"/>
  <c r="AH122" i="19"/>
  <c r="AR122" i="19" s="1"/>
  <c r="AM122" i="19"/>
  <c r="AN122" i="19" s="1"/>
  <c r="AQ122" i="19"/>
  <c r="AS122" i="19"/>
  <c r="S123" i="19"/>
  <c r="V123" i="19"/>
  <c r="AQ123" i="19" s="1"/>
  <c r="Y123" i="19"/>
  <c r="AB123" i="19"/>
  <c r="AE123" i="19"/>
  <c r="AH123" i="19"/>
  <c r="AR123" i="19" s="1"/>
  <c r="AM123" i="19"/>
  <c r="AO123" i="19"/>
  <c r="AP123" i="19"/>
  <c r="S124" i="19"/>
  <c r="V124" i="19"/>
  <c r="Y124" i="19"/>
  <c r="AB124" i="19"/>
  <c r="AE124" i="19"/>
  <c r="AH124" i="19"/>
  <c r="AM124" i="19"/>
  <c r="AP124" i="19" s="1"/>
  <c r="AO124" i="19"/>
  <c r="AQ124" i="19"/>
  <c r="AR124" i="19"/>
  <c r="AS124" i="19"/>
  <c r="S125" i="19"/>
  <c r="V125" i="19"/>
  <c r="AS125" i="19" s="1"/>
  <c r="Y125" i="19"/>
  <c r="AO125" i="19" s="1"/>
  <c r="AB125" i="19"/>
  <c r="AE125" i="19"/>
  <c r="AH125" i="19"/>
  <c r="AM125" i="19"/>
  <c r="AN125" i="19"/>
  <c r="AP125" i="19"/>
  <c r="AR125" i="19"/>
  <c r="S126" i="19"/>
  <c r="V126" i="19"/>
  <c r="Y126" i="19"/>
  <c r="AO126" i="19" s="1"/>
  <c r="AB126" i="19"/>
  <c r="AE126" i="19"/>
  <c r="AH126" i="19"/>
  <c r="AR126" i="19" s="1"/>
  <c r="AM126" i="19"/>
  <c r="AN126" i="19" s="1"/>
  <c r="AQ126" i="19"/>
  <c r="AS126" i="19"/>
  <c r="S127" i="19"/>
  <c r="V127" i="19"/>
  <c r="AQ127" i="19" s="1"/>
  <c r="Y127" i="19"/>
  <c r="AB127" i="19"/>
  <c r="AE127" i="19"/>
  <c r="AH127" i="19"/>
  <c r="AR127" i="19" s="1"/>
  <c r="AM127" i="19"/>
  <c r="AO127" i="19"/>
  <c r="AP127" i="19"/>
  <c r="S128" i="19"/>
  <c r="V128" i="19"/>
  <c r="Y128" i="19"/>
  <c r="AB128" i="19"/>
  <c r="AE128" i="19"/>
  <c r="AH128" i="19"/>
  <c r="AM128" i="19"/>
  <c r="AP128" i="19" s="1"/>
  <c r="AO128" i="19"/>
  <c r="AQ128" i="19"/>
  <c r="AR128" i="19"/>
  <c r="AS128" i="19"/>
  <c r="S129" i="19"/>
  <c r="V129" i="19"/>
  <c r="AS129" i="19" s="1"/>
  <c r="Y129" i="19"/>
  <c r="AO129" i="19" s="1"/>
  <c r="AB129" i="19"/>
  <c r="AE129" i="19"/>
  <c r="AH129" i="19"/>
  <c r="AM129" i="19"/>
  <c r="AN129" i="19"/>
  <c r="AP129" i="19"/>
  <c r="AR129" i="19"/>
  <c r="S130" i="19"/>
  <c r="V130" i="19"/>
  <c r="Y130" i="19"/>
  <c r="AO130" i="19" s="1"/>
  <c r="AB130" i="19"/>
  <c r="AE130" i="19"/>
  <c r="AH130" i="19"/>
  <c r="AR130" i="19" s="1"/>
  <c r="AM130" i="19"/>
  <c r="AN130" i="19" s="1"/>
  <c r="AQ130" i="19"/>
  <c r="AS130" i="19"/>
  <c r="S131" i="19"/>
  <c r="V131" i="19"/>
  <c r="AQ131" i="19" s="1"/>
  <c r="Y131" i="19"/>
  <c r="AB131" i="19"/>
  <c r="AE131" i="19"/>
  <c r="AH131" i="19"/>
  <c r="AR131" i="19" s="1"/>
  <c r="AM131" i="19"/>
  <c r="AO131" i="19"/>
  <c r="AP131" i="19"/>
  <c r="S132" i="19"/>
  <c r="V132" i="19"/>
  <c r="Y132" i="19"/>
  <c r="AB132" i="19"/>
  <c r="AE132" i="19"/>
  <c r="AH132" i="19"/>
  <c r="AM132" i="19"/>
  <c r="AP132" i="19" s="1"/>
  <c r="AO132" i="19"/>
  <c r="AQ132" i="19"/>
  <c r="AR132" i="19"/>
  <c r="AS132" i="19"/>
  <c r="S133" i="19"/>
  <c r="V133" i="19"/>
  <c r="AS133" i="19" s="1"/>
  <c r="Y133" i="19"/>
  <c r="AO133" i="19" s="1"/>
  <c r="AB133" i="19"/>
  <c r="AE133" i="19"/>
  <c r="AH133" i="19"/>
  <c r="AM133" i="19"/>
  <c r="AN133" i="19"/>
  <c r="AP133" i="19"/>
  <c r="AR133" i="19"/>
  <c r="S134" i="19"/>
  <c r="V134" i="19"/>
  <c r="Y134" i="19"/>
  <c r="AO134" i="19" s="1"/>
  <c r="AB134" i="19"/>
  <c r="AE134" i="19"/>
  <c r="AH134" i="19"/>
  <c r="AR134" i="19" s="1"/>
  <c r="AM134" i="19"/>
  <c r="AN134" i="19" s="1"/>
  <c r="AQ134" i="19"/>
  <c r="AS134" i="19"/>
  <c r="S135" i="19"/>
  <c r="V135" i="19"/>
  <c r="AQ135" i="19" s="1"/>
  <c r="Y135" i="19"/>
  <c r="AB135" i="19"/>
  <c r="AE135" i="19"/>
  <c r="AH135" i="19"/>
  <c r="AR135" i="19" s="1"/>
  <c r="AM135" i="19"/>
  <c r="AO135" i="19"/>
  <c r="AP135" i="19"/>
  <c r="S136" i="19"/>
  <c r="V136" i="19"/>
  <c r="Y136" i="19"/>
  <c r="AB136" i="19"/>
  <c r="AE136" i="19"/>
  <c r="AH136" i="19"/>
  <c r="AM136" i="19"/>
  <c r="AP136" i="19" s="1"/>
  <c r="AO136" i="19"/>
  <c r="AQ136" i="19"/>
  <c r="AR136" i="19"/>
  <c r="AS136" i="19"/>
  <c r="S137" i="19"/>
  <c r="V137" i="19"/>
  <c r="AS137" i="19" s="1"/>
  <c r="Y137" i="19"/>
  <c r="AO137" i="19" s="1"/>
  <c r="AB137" i="19"/>
  <c r="AE137" i="19"/>
  <c r="AH137" i="19"/>
  <c r="AM137" i="19"/>
  <c r="AN137" i="19"/>
  <c r="AP137" i="19"/>
  <c r="AR137" i="19"/>
  <c r="S138" i="19"/>
  <c r="V138" i="19"/>
  <c r="Y138" i="19"/>
  <c r="AO138" i="19" s="1"/>
  <c r="AB138" i="19"/>
  <c r="AE138" i="19"/>
  <c r="AH138" i="19"/>
  <c r="AR138" i="19" s="1"/>
  <c r="AM138" i="19"/>
  <c r="AN138" i="19" s="1"/>
  <c r="AQ138" i="19"/>
  <c r="AS138" i="19"/>
  <c r="S139" i="19"/>
  <c r="V139" i="19"/>
  <c r="AQ139" i="19" s="1"/>
  <c r="Y139" i="19"/>
  <c r="AB139" i="19"/>
  <c r="AE139" i="19"/>
  <c r="AH139" i="19"/>
  <c r="AR139" i="19" s="1"/>
  <c r="AM139" i="19"/>
  <c r="AO139" i="19"/>
  <c r="AP139" i="19"/>
  <c r="S140" i="19"/>
  <c r="V140" i="19"/>
  <c r="Y140" i="19"/>
  <c r="AB140" i="19"/>
  <c r="AE140" i="19"/>
  <c r="AH140" i="19"/>
  <c r="AM140" i="19"/>
  <c r="AP140" i="19" s="1"/>
  <c r="AO140" i="19"/>
  <c r="AQ140" i="19"/>
  <c r="AR140" i="19"/>
  <c r="AS140" i="19"/>
  <c r="S141" i="19"/>
  <c r="V141" i="19"/>
  <c r="AS141" i="19" s="1"/>
  <c r="Y141" i="19"/>
  <c r="AO141" i="19" s="1"/>
  <c r="AB141" i="19"/>
  <c r="AE141" i="19"/>
  <c r="AH141" i="19"/>
  <c r="AM141" i="19"/>
  <c r="AN141" i="19"/>
  <c r="AP141" i="19"/>
  <c r="AR141" i="19"/>
  <c r="S142" i="19"/>
  <c r="V142" i="19"/>
  <c r="Y142" i="19"/>
  <c r="AO142" i="19" s="1"/>
  <c r="AB142" i="19"/>
  <c r="AE142" i="19"/>
  <c r="AH142" i="19"/>
  <c r="AR142" i="19" s="1"/>
  <c r="AM142" i="19"/>
  <c r="AN142" i="19" s="1"/>
  <c r="AQ142" i="19"/>
  <c r="AS142" i="19"/>
  <c r="S143" i="19"/>
  <c r="V143" i="19"/>
  <c r="AQ143" i="19" s="1"/>
  <c r="Y143" i="19"/>
  <c r="AB143" i="19"/>
  <c r="AE143" i="19"/>
  <c r="AH143" i="19"/>
  <c r="AR143" i="19" s="1"/>
  <c r="AM143" i="19"/>
  <c r="AO143" i="19"/>
  <c r="AP143" i="19"/>
  <c r="S144" i="19"/>
  <c r="V144" i="19"/>
  <c r="Y144" i="19"/>
  <c r="AB144" i="19"/>
  <c r="AE144" i="19"/>
  <c r="AH144" i="19"/>
  <c r="AM144" i="19"/>
  <c r="AP144" i="19" s="1"/>
  <c r="AO144" i="19"/>
  <c r="AQ144" i="19"/>
  <c r="AR144" i="19"/>
  <c r="AS144" i="19"/>
  <c r="S145" i="19"/>
  <c r="V145" i="19"/>
  <c r="AS145" i="19" s="1"/>
  <c r="Y145" i="19"/>
  <c r="AO145" i="19" s="1"/>
  <c r="AB145" i="19"/>
  <c r="AE145" i="19"/>
  <c r="AH145" i="19"/>
  <c r="AM145" i="19"/>
  <c r="AN145" i="19"/>
  <c r="AP145" i="19"/>
  <c r="AR145" i="19"/>
  <c r="S146" i="19"/>
  <c r="V146" i="19"/>
  <c r="Y146" i="19"/>
  <c r="AO146" i="19" s="1"/>
  <c r="AB146" i="19"/>
  <c r="AE146" i="19"/>
  <c r="AH146" i="19"/>
  <c r="AR146" i="19" s="1"/>
  <c r="AM146" i="19"/>
  <c r="AN146" i="19" s="1"/>
  <c r="AQ146" i="19"/>
  <c r="AS146" i="19"/>
  <c r="S147" i="19"/>
  <c r="V147" i="19"/>
  <c r="AQ147" i="19" s="1"/>
  <c r="Y147" i="19"/>
  <c r="AB147" i="19"/>
  <c r="AE147" i="19"/>
  <c r="AH147" i="19"/>
  <c r="AR147" i="19" s="1"/>
  <c r="AM147" i="19"/>
  <c r="AO147" i="19"/>
  <c r="AP147" i="19"/>
  <c r="S148" i="19"/>
  <c r="V148" i="19"/>
  <c r="Y148" i="19"/>
  <c r="AB148" i="19"/>
  <c r="AE148" i="19"/>
  <c r="AH148" i="19"/>
  <c r="AM148" i="19"/>
  <c r="AP148" i="19" s="1"/>
  <c r="AO148" i="19"/>
  <c r="AQ148" i="19"/>
  <c r="AR148" i="19"/>
  <c r="AS148" i="19"/>
  <c r="S149" i="19"/>
  <c r="V149" i="19"/>
  <c r="AS149" i="19" s="1"/>
  <c r="Y149" i="19"/>
  <c r="AO149" i="19" s="1"/>
  <c r="AB149" i="19"/>
  <c r="AE149" i="19"/>
  <c r="AH149" i="19"/>
  <c r="AM149" i="19"/>
  <c r="AN149" i="19"/>
  <c r="AP149" i="19"/>
  <c r="AR149" i="19"/>
  <c r="S150" i="19"/>
  <c r="V150" i="19"/>
  <c r="Y150" i="19"/>
  <c r="AO150" i="19" s="1"/>
  <c r="AB150" i="19"/>
  <c r="AE150" i="19"/>
  <c r="AH150" i="19"/>
  <c r="AR150" i="19" s="1"/>
  <c r="AM150" i="19"/>
  <c r="AN150" i="19" s="1"/>
  <c r="AQ150" i="19"/>
  <c r="AS150" i="19"/>
  <c r="S151" i="19"/>
  <c r="V151" i="19"/>
  <c r="AQ151" i="19" s="1"/>
  <c r="Y151" i="19"/>
  <c r="AB151" i="19"/>
  <c r="AE151" i="19"/>
  <c r="AH151" i="19"/>
  <c r="AR151" i="19" s="1"/>
  <c r="AM151" i="19"/>
  <c r="AO151" i="19"/>
  <c r="AP151" i="19"/>
  <c r="S152" i="19"/>
  <c r="V152" i="19"/>
  <c r="Y152" i="19"/>
  <c r="AB152" i="19"/>
  <c r="AE152" i="19"/>
  <c r="AH152" i="19"/>
  <c r="AM152" i="19"/>
  <c r="AP152" i="19" s="1"/>
  <c r="AO152" i="19"/>
  <c r="AQ152" i="19"/>
  <c r="AR152" i="19"/>
  <c r="AS152" i="19"/>
  <c r="S153" i="19"/>
  <c r="V153" i="19"/>
  <c r="AS153" i="19" s="1"/>
  <c r="Y153" i="19"/>
  <c r="AO153" i="19" s="1"/>
  <c r="AB153" i="19"/>
  <c r="AE153" i="19"/>
  <c r="AH153" i="19"/>
  <c r="AM153" i="19"/>
  <c r="AN153" i="19"/>
  <c r="AP153" i="19"/>
  <c r="AR153" i="19"/>
  <c r="S154" i="19"/>
  <c r="V154" i="19"/>
  <c r="Y154" i="19"/>
  <c r="AO154" i="19" s="1"/>
  <c r="AB154" i="19"/>
  <c r="AE154" i="19"/>
  <c r="AH154" i="19"/>
  <c r="AR154" i="19" s="1"/>
  <c r="AM154" i="19"/>
  <c r="AN154" i="19" s="1"/>
  <c r="AQ154" i="19"/>
  <c r="AS154" i="19"/>
  <c r="S155" i="19"/>
  <c r="V155" i="19"/>
  <c r="AQ155" i="19" s="1"/>
  <c r="Y155" i="19"/>
  <c r="AB155" i="19"/>
  <c r="AE155" i="19"/>
  <c r="AH155" i="19"/>
  <c r="AR155" i="19" s="1"/>
  <c r="AM155" i="19"/>
  <c r="AO155" i="19"/>
  <c r="AP155" i="19"/>
  <c r="S156" i="19"/>
  <c r="V156" i="19"/>
  <c r="Y156" i="19"/>
  <c r="AB156" i="19"/>
  <c r="AE156" i="19"/>
  <c r="AH156" i="19"/>
  <c r="AM156" i="19"/>
  <c r="AP156" i="19" s="1"/>
  <c r="AO156" i="19"/>
  <c r="AQ156" i="19"/>
  <c r="AR156" i="19"/>
  <c r="AS156" i="19"/>
  <c r="S157" i="19"/>
  <c r="V157" i="19"/>
  <c r="AS157" i="19" s="1"/>
  <c r="Y157" i="19"/>
  <c r="AO157" i="19" s="1"/>
  <c r="AB157" i="19"/>
  <c r="AE157" i="19"/>
  <c r="AH157" i="19"/>
  <c r="AM157" i="19"/>
  <c r="AN157" i="19"/>
  <c r="AP157" i="19"/>
  <c r="AR157" i="19"/>
  <c r="S158" i="19"/>
  <c r="V158" i="19"/>
  <c r="Y158" i="19"/>
  <c r="AO158" i="19" s="1"/>
  <c r="AB158" i="19"/>
  <c r="AE158" i="19"/>
  <c r="AH158" i="19"/>
  <c r="AR158" i="19" s="1"/>
  <c r="AM158" i="19"/>
  <c r="AN158" i="19" s="1"/>
  <c r="AQ158" i="19"/>
  <c r="AS158" i="19"/>
  <c r="S159" i="19"/>
  <c r="V159" i="19"/>
  <c r="AQ159" i="19" s="1"/>
  <c r="Y159" i="19"/>
  <c r="AB159" i="19"/>
  <c r="AE159" i="19"/>
  <c r="AH159" i="19"/>
  <c r="AR159" i="19" s="1"/>
  <c r="AM159" i="19"/>
  <c r="AO159" i="19"/>
  <c r="AP159" i="19"/>
  <c r="S160" i="19"/>
  <c r="V160" i="19"/>
  <c r="Y160" i="19"/>
  <c r="AB160" i="19"/>
  <c r="AE160" i="19"/>
  <c r="AH160" i="19"/>
  <c r="AM160" i="19"/>
  <c r="AP160" i="19" s="1"/>
  <c r="AO160" i="19"/>
  <c r="AQ160" i="19"/>
  <c r="AR160" i="19"/>
  <c r="AS160" i="19"/>
  <c r="S161" i="19"/>
  <c r="V161" i="19"/>
  <c r="AS161" i="19" s="1"/>
  <c r="Y161" i="19"/>
  <c r="AO161" i="19" s="1"/>
  <c r="AB161" i="19"/>
  <c r="AE161" i="19"/>
  <c r="AH161" i="19"/>
  <c r="AM161" i="19"/>
  <c r="AN161" i="19"/>
  <c r="AP161" i="19"/>
  <c r="AR161" i="19"/>
  <c r="S162" i="19"/>
  <c r="V162" i="19"/>
  <c r="Y162" i="19"/>
  <c r="AO162" i="19" s="1"/>
  <c r="AB162" i="19"/>
  <c r="AE162" i="19"/>
  <c r="AH162" i="19"/>
  <c r="AR162" i="19" s="1"/>
  <c r="AM162" i="19"/>
  <c r="AN162" i="19" s="1"/>
  <c r="AQ162" i="19"/>
  <c r="AS162" i="19"/>
  <c r="S163" i="19"/>
  <c r="V163" i="19"/>
  <c r="AQ163" i="19" s="1"/>
  <c r="Y163" i="19"/>
  <c r="AB163" i="19"/>
  <c r="AE163" i="19"/>
  <c r="AH163" i="19"/>
  <c r="AR163" i="19" s="1"/>
  <c r="AM163" i="19"/>
  <c r="AO163" i="19"/>
  <c r="AP163" i="19"/>
  <c r="S164" i="19"/>
  <c r="V164" i="19"/>
  <c r="Y164" i="19"/>
  <c r="AB164" i="19"/>
  <c r="AE164" i="19"/>
  <c r="AS164" i="19" s="1"/>
  <c r="AH164" i="19"/>
  <c r="AM164" i="19"/>
  <c r="AP164" i="19" s="1"/>
  <c r="AO164" i="19"/>
  <c r="AQ164" i="19"/>
  <c r="AR164" i="19"/>
  <c r="S165" i="19"/>
  <c r="V165" i="19"/>
  <c r="AS165" i="19" s="1"/>
  <c r="Y165" i="19"/>
  <c r="AO165" i="19" s="1"/>
  <c r="AB165" i="19"/>
  <c r="AE165" i="19"/>
  <c r="AH165" i="19"/>
  <c r="AM165" i="19"/>
  <c r="AN165" i="19"/>
  <c r="AP165" i="19"/>
  <c r="AR165" i="19"/>
  <c r="S166" i="19"/>
  <c r="V166" i="19"/>
  <c r="Y166" i="19"/>
  <c r="AB166" i="19"/>
  <c r="AE166" i="19"/>
  <c r="AH166" i="19"/>
  <c r="AR166" i="19" s="1"/>
  <c r="AM166" i="19"/>
  <c r="AQ166" i="19"/>
  <c r="AS166" i="19"/>
  <c r="S167" i="19"/>
  <c r="V167" i="19"/>
  <c r="Y167" i="19"/>
  <c r="AB167" i="19"/>
  <c r="AE167" i="19"/>
  <c r="AH167" i="19"/>
  <c r="AR167" i="19" s="1"/>
  <c r="AM167" i="19"/>
  <c r="AO167" i="19"/>
  <c r="AP167" i="19"/>
  <c r="S168" i="19"/>
  <c r="V168" i="19"/>
  <c r="Y168" i="19"/>
  <c r="AB168" i="19"/>
  <c r="AE168" i="19"/>
  <c r="AS168" i="19" s="1"/>
  <c r="AH168" i="19"/>
  <c r="AM168" i="19"/>
  <c r="AP168" i="19" s="1"/>
  <c r="AO168" i="19"/>
  <c r="AQ168" i="19"/>
  <c r="AR168" i="19"/>
  <c r="S169" i="19"/>
  <c r="V169" i="19"/>
  <c r="AS169" i="19" s="1"/>
  <c r="Y169" i="19"/>
  <c r="AO169" i="19" s="1"/>
  <c r="AB169" i="19"/>
  <c r="AE169" i="19"/>
  <c r="AH169" i="19"/>
  <c r="AM169" i="19"/>
  <c r="AN169" i="19"/>
  <c r="AP169" i="19"/>
  <c r="AR169" i="19"/>
  <c r="S170" i="19"/>
  <c r="V170" i="19"/>
  <c r="Y170" i="19"/>
  <c r="AB170" i="19"/>
  <c r="AE170" i="19"/>
  <c r="AH170" i="19"/>
  <c r="AR170" i="19" s="1"/>
  <c r="AM170" i="19"/>
  <c r="AQ170" i="19"/>
  <c r="AS170" i="19"/>
  <c r="S171" i="19"/>
  <c r="V171" i="19"/>
  <c r="Y171" i="19"/>
  <c r="AB171" i="19"/>
  <c r="AE171" i="19"/>
  <c r="AH171" i="19"/>
  <c r="AR171" i="19" s="1"/>
  <c r="AM171" i="19"/>
  <c r="AO171" i="19"/>
  <c r="AP171" i="19"/>
  <c r="S172" i="19"/>
  <c r="V172" i="19"/>
  <c r="Y172" i="19"/>
  <c r="AB172" i="19"/>
  <c r="AE172" i="19"/>
  <c r="AS172" i="19" s="1"/>
  <c r="AH172" i="19"/>
  <c r="AM172" i="19"/>
  <c r="AP172" i="19" s="1"/>
  <c r="AO172" i="19"/>
  <c r="AQ172" i="19"/>
  <c r="AR172" i="19"/>
  <c r="S173" i="19"/>
  <c r="V173" i="19"/>
  <c r="AS173" i="19" s="1"/>
  <c r="Y173" i="19"/>
  <c r="AO173" i="19" s="1"/>
  <c r="AB173" i="19"/>
  <c r="AE173" i="19"/>
  <c r="AH173" i="19"/>
  <c r="AM173" i="19"/>
  <c r="AN173" i="19"/>
  <c r="AP173" i="19"/>
  <c r="AR173" i="19"/>
  <c r="S174" i="19"/>
  <c r="V174" i="19"/>
  <c r="Y174" i="19"/>
  <c r="AB174" i="19"/>
  <c r="AE174" i="19"/>
  <c r="AH174" i="19"/>
  <c r="AR174" i="19" s="1"/>
  <c r="AM174" i="19"/>
  <c r="AQ174" i="19"/>
  <c r="AS174" i="19"/>
  <c r="S175" i="19"/>
  <c r="V175" i="19"/>
  <c r="Y175" i="19"/>
  <c r="AB175" i="19"/>
  <c r="AE175" i="19"/>
  <c r="AH175" i="19"/>
  <c r="AR175" i="19" s="1"/>
  <c r="AM175" i="19"/>
  <c r="AO175" i="19"/>
  <c r="AP175" i="19"/>
  <c r="S176" i="19"/>
  <c r="V176" i="19"/>
  <c r="Y176" i="19"/>
  <c r="AB176" i="19"/>
  <c r="AE176" i="19"/>
  <c r="AS176" i="19" s="1"/>
  <c r="AH176" i="19"/>
  <c r="AM176" i="19"/>
  <c r="AP176" i="19" s="1"/>
  <c r="AO176" i="19"/>
  <c r="AQ176" i="19"/>
  <c r="AR176" i="19"/>
  <c r="S177" i="19"/>
  <c r="V177" i="19"/>
  <c r="AS177" i="19" s="1"/>
  <c r="Y177" i="19"/>
  <c r="AO177" i="19" s="1"/>
  <c r="AB177" i="19"/>
  <c r="AE177" i="19"/>
  <c r="AH177" i="19"/>
  <c r="AM177" i="19"/>
  <c r="AN177" i="19"/>
  <c r="AP177" i="19"/>
  <c r="AR177" i="19"/>
  <c r="S178" i="19"/>
  <c r="V178" i="19"/>
  <c r="Y178" i="19"/>
  <c r="AB178" i="19"/>
  <c r="AE178" i="19"/>
  <c r="AH178" i="19"/>
  <c r="AR178" i="19" s="1"/>
  <c r="AM178" i="19"/>
  <c r="AQ178" i="19"/>
  <c r="AS178" i="19"/>
  <c r="S179" i="19"/>
  <c r="V179" i="19"/>
  <c r="Y179" i="19"/>
  <c r="AB179" i="19"/>
  <c r="AE179" i="19"/>
  <c r="AH179" i="19"/>
  <c r="AR179" i="19" s="1"/>
  <c r="AM179" i="19"/>
  <c r="AN179" i="19"/>
  <c r="AO179" i="19"/>
  <c r="AP179" i="19"/>
  <c r="S180" i="19"/>
  <c r="V180" i="19"/>
  <c r="Y180" i="19"/>
  <c r="AO180" i="19" s="1"/>
  <c r="AB180" i="19"/>
  <c r="AE180" i="19"/>
  <c r="AH180" i="19"/>
  <c r="AM180" i="19"/>
  <c r="AQ180" i="19"/>
  <c r="AR180" i="19"/>
  <c r="AS180" i="19"/>
  <c r="S181" i="19"/>
  <c r="V181" i="19"/>
  <c r="Y181" i="19"/>
  <c r="AO181" i="19" s="1"/>
  <c r="AB181" i="19"/>
  <c r="AE181" i="19"/>
  <c r="AH181" i="19"/>
  <c r="AM181" i="19"/>
  <c r="AN181" i="19"/>
  <c r="AP181" i="19"/>
  <c r="AR181" i="19"/>
  <c r="S182" i="19"/>
  <c r="V182" i="19"/>
  <c r="Y182" i="19"/>
  <c r="AB182" i="19"/>
  <c r="AE182" i="19"/>
  <c r="AH182" i="19"/>
  <c r="AR182" i="19" s="1"/>
  <c r="AM182" i="19"/>
  <c r="AO182" i="19"/>
  <c r="AQ182" i="19"/>
  <c r="AS182" i="19"/>
  <c r="S183" i="19"/>
  <c r="V183" i="19"/>
  <c r="Y183" i="19"/>
  <c r="AB183" i="19"/>
  <c r="AE183" i="19"/>
  <c r="AH183" i="19"/>
  <c r="AR183" i="19" s="1"/>
  <c r="AM183" i="19"/>
  <c r="AN183" i="19"/>
  <c r="AO183" i="19"/>
  <c r="AP183" i="19"/>
  <c r="S184" i="19"/>
  <c r="V184" i="19"/>
  <c r="Y184" i="19"/>
  <c r="AO184" i="19" s="1"/>
  <c r="AB184" i="19"/>
  <c r="AE184" i="19"/>
  <c r="AS184" i="19" s="1"/>
  <c r="AH184" i="19"/>
  <c r="AM184" i="19"/>
  <c r="AQ184" i="19"/>
  <c r="AR184" i="19"/>
  <c r="S185" i="19"/>
  <c r="V185" i="19"/>
  <c r="Y185" i="19"/>
  <c r="AO185" i="19" s="1"/>
  <c r="AB185" i="19"/>
  <c r="AE185" i="19"/>
  <c r="AH185" i="19"/>
  <c r="AM185" i="19"/>
  <c r="AP185" i="19"/>
  <c r="AR185" i="19"/>
  <c r="S186" i="19"/>
  <c r="V186" i="19"/>
  <c r="Y186" i="19"/>
  <c r="AB186" i="19"/>
  <c r="AE186" i="19"/>
  <c r="AH186" i="19"/>
  <c r="AR186" i="19" s="1"/>
  <c r="AM186" i="19"/>
  <c r="AO186" i="19"/>
  <c r="AQ186" i="19"/>
  <c r="AS186" i="19"/>
  <c r="S187" i="19"/>
  <c r="V187" i="19"/>
  <c r="Y187" i="19"/>
  <c r="AB187" i="19"/>
  <c r="AE187" i="19"/>
  <c r="AH187" i="19"/>
  <c r="AR187" i="19" s="1"/>
  <c r="AM187" i="19"/>
  <c r="AO187" i="19"/>
  <c r="AP187" i="19"/>
  <c r="S188" i="19"/>
  <c r="V188" i="19"/>
  <c r="Y188" i="19"/>
  <c r="AO188" i="19" s="1"/>
  <c r="AB188" i="19"/>
  <c r="AE188" i="19"/>
  <c r="AH188" i="19"/>
  <c r="AM188" i="19"/>
  <c r="AQ188" i="19"/>
  <c r="AR188" i="19"/>
  <c r="AS188" i="19"/>
  <c r="S189" i="19"/>
  <c r="V189" i="19"/>
  <c r="Y189" i="19"/>
  <c r="AO189" i="19" s="1"/>
  <c r="AB189" i="19"/>
  <c r="AE189" i="19"/>
  <c r="AH189" i="19"/>
  <c r="AM189" i="19"/>
  <c r="AN189" i="19"/>
  <c r="AP189" i="19"/>
  <c r="AR189" i="19"/>
  <c r="S190" i="19"/>
  <c r="V190" i="19"/>
  <c r="Y190" i="19"/>
  <c r="AB190" i="19"/>
  <c r="AE190" i="19"/>
  <c r="AH190" i="19"/>
  <c r="AR190" i="19" s="1"/>
  <c r="AM190" i="19"/>
  <c r="AO190" i="19"/>
  <c r="AQ190" i="19"/>
  <c r="AS190" i="19"/>
  <c r="S191" i="19"/>
  <c r="V191" i="19"/>
  <c r="Y191" i="19"/>
  <c r="AB191" i="19"/>
  <c r="AE191" i="19"/>
  <c r="AH191" i="19"/>
  <c r="AR191" i="19" s="1"/>
  <c r="AM191" i="19"/>
  <c r="AN191" i="19"/>
  <c r="AO191" i="19"/>
  <c r="AP191" i="19"/>
  <c r="S192" i="19"/>
  <c r="V192" i="19"/>
  <c r="Y192" i="19"/>
  <c r="AO192" i="19" s="1"/>
  <c r="AB192" i="19"/>
  <c r="AE192" i="19"/>
  <c r="AS192" i="19" s="1"/>
  <c r="AH192" i="19"/>
  <c r="AM192" i="19"/>
  <c r="AQ192" i="19"/>
  <c r="AR192" i="19"/>
  <c r="S193" i="19"/>
  <c r="V193" i="19"/>
  <c r="Y193" i="19"/>
  <c r="AO193" i="19" s="1"/>
  <c r="AB193" i="19"/>
  <c r="AE193" i="19"/>
  <c r="AH193" i="19"/>
  <c r="AM193" i="19"/>
  <c r="AP193" i="19"/>
  <c r="AR193" i="19"/>
  <c r="S194" i="19"/>
  <c r="V194" i="19"/>
  <c r="Y194" i="19"/>
  <c r="AB194" i="19"/>
  <c r="AE194" i="19"/>
  <c r="AH194" i="19"/>
  <c r="AR194" i="19" s="1"/>
  <c r="AM194" i="19"/>
  <c r="AO194" i="19"/>
  <c r="AQ194" i="19"/>
  <c r="AS194" i="19"/>
  <c r="S195" i="19"/>
  <c r="V195" i="19"/>
  <c r="Y195" i="19"/>
  <c r="AB195" i="19"/>
  <c r="AE195" i="19"/>
  <c r="AH195" i="19"/>
  <c r="AR195" i="19" s="1"/>
  <c r="AM195" i="19"/>
  <c r="AO195" i="19"/>
  <c r="AP195" i="19"/>
  <c r="S196" i="19"/>
  <c r="V196" i="19"/>
  <c r="Y196" i="19"/>
  <c r="AO196" i="19" s="1"/>
  <c r="AB196" i="19"/>
  <c r="AE196" i="19"/>
  <c r="AH196" i="19"/>
  <c r="AM196" i="19"/>
  <c r="AQ196" i="19"/>
  <c r="AR196" i="19"/>
  <c r="AS196" i="19"/>
  <c r="S197" i="19"/>
  <c r="V197" i="19"/>
  <c r="Y197" i="19"/>
  <c r="AO197" i="19" s="1"/>
  <c r="AB197" i="19"/>
  <c r="AE197" i="19"/>
  <c r="AH197" i="19"/>
  <c r="AM197" i="19"/>
  <c r="AN197" i="19"/>
  <c r="AP197" i="19"/>
  <c r="AR197" i="19"/>
  <c r="S198" i="19"/>
  <c r="V198" i="19"/>
  <c r="Y198" i="19"/>
  <c r="AB198" i="19"/>
  <c r="AE198" i="19"/>
  <c r="AH198" i="19"/>
  <c r="AR198" i="19" s="1"/>
  <c r="AM198" i="19"/>
  <c r="AN198" i="19" s="1"/>
  <c r="AO198" i="19"/>
  <c r="AQ198" i="19"/>
  <c r="AS198" i="19"/>
  <c r="S199" i="19"/>
  <c r="V199" i="19"/>
  <c r="AQ199" i="19" s="1"/>
  <c r="Y199" i="19"/>
  <c r="AB199" i="19"/>
  <c r="AE199" i="19"/>
  <c r="AS199" i="19" s="1"/>
  <c r="AH199" i="19"/>
  <c r="AM199" i="19"/>
  <c r="AN199" i="19"/>
  <c r="AO199" i="19"/>
  <c r="AP199" i="19"/>
  <c r="AR199" i="19"/>
  <c r="S200" i="19"/>
  <c r="V200" i="19"/>
  <c r="Y200" i="19"/>
  <c r="AO200" i="19" s="1"/>
  <c r="AB200" i="19"/>
  <c r="AE200" i="19"/>
  <c r="AS200" i="19" s="1"/>
  <c r="AH200" i="19"/>
  <c r="AM200" i="19"/>
  <c r="AP200" i="19" s="1"/>
  <c r="AQ200" i="19"/>
  <c r="AR200" i="19"/>
  <c r="S201" i="19"/>
  <c r="V201" i="19"/>
  <c r="AS201" i="19" s="1"/>
  <c r="Y201" i="19"/>
  <c r="AB201" i="19"/>
  <c r="AE201" i="19"/>
  <c r="AH201" i="19"/>
  <c r="AM201" i="19"/>
  <c r="AP201" i="19" s="1"/>
  <c r="AQ201" i="19"/>
  <c r="AR201" i="19"/>
  <c r="S202" i="19"/>
  <c r="V202" i="19"/>
  <c r="AS202" i="19" s="1"/>
  <c r="Y202" i="19"/>
  <c r="AB202" i="19"/>
  <c r="AE202" i="19"/>
  <c r="AH202" i="19"/>
  <c r="AR202" i="19" s="1"/>
  <c r="AM202" i="19"/>
  <c r="AO202" i="19"/>
  <c r="AP202" i="19"/>
  <c r="AQ202" i="19"/>
  <c r="S203" i="19"/>
  <c r="V203" i="19"/>
  <c r="AQ203" i="19" s="1"/>
  <c r="Y203" i="19"/>
  <c r="AB203" i="19"/>
  <c r="AE203" i="19"/>
  <c r="AH203" i="19"/>
  <c r="AM203" i="19"/>
  <c r="AO203" i="19"/>
  <c r="AP203" i="19"/>
  <c r="AR203" i="19"/>
  <c r="S204" i="19"/>
  <c r="V204" i="19"/>
  <c r="Y204" i="19"/>
  <c r="AB204" i="19"/>
  <c r="AE204" i="19"/>
  <c r="AS204" i="19" s="1"/>
  <c r="AH204" i="19"/>
  <c r="AM204" i="19"/>
  <c r="AP204" i="19" s="1"/>
  <c r="AO204" i="19"/>
  <c r="AQ204" i="19"/>
  <c r="AR204" i="19"/>
  <c r="S205" i="19"/>
  <c r="V205" i="19"/>
  <c r="AS205" i="19" s="1"/>
  <c r="Y205" i="19"/>
  <c r="AB205" i="19"/>
  <c r="AE205" i="19"/>
  <c r="AH205" i="19"/>
  <c r="AM205" i="19"/>
  <c r="AN205" i="19" s="1"/>
  <c r="AP205" i="19"/>
  <c r="AQ205" i="19"/>
  <c r="AR205" i="19"/>
  <c r="S206" i="19"/>
  <c r="V206" i="19"/>
  <c r="AS206" i="19" s="1"/>
  <c r="Y206" i="19"/>
  <c r="AB206" i="19"/>
  <c r="AE206" i="19"/>
  <c r="AH206" i="19"/>
  <c r="AR206" i="19" s="1"/>
  <c r="AM206" i="19"/>
  <c r="AO206" i="19"/>
  <c r="AQ206" i="19"/>
  <c r="S207" i="19"/>
  <c r="V207" i="19"/>
  <c r="AQ207" i="19" s="1"/>
  <c r="Y207" i="19"/>
  <c r="AB207" i="19"/>
  <c r="AE207" i="19"/>
  <c r="AS207" i="19" s="1"/>
  <c r="AH207" i="19"/>
  <c r="AM207" i="19"/>
  <c r="AN207" i="19"/>
  <c r="AO207" i="19"/>
  <c r="AP207" i="19"/>
  <c r="AR207" i="19"/>
  <c r="S208" i="19"/>
  <c r="V208" i="19"/>
  <c r="Y208" i="19"/>
  <c r="AO208" i="19" s="1"/>
  <c r="AB208" i="19"/>
  <c r="AE208" i="19"/>
  <c r="AS208" i="19" s="1"/>
  <c r="AH208" i="19"/>
  <c r="AM208" i="19"/>
  <c r="AP208" i="19" s="1"/>
  <c r="AQ208" i="19"/>
  <c r="AR208" i="19"/>
  <c r="S209" i="19"/>
  <c r="V209" i="19"/>
  <c r="AS209" i="19" s="1"/>
  <c r="Y209" i="19"/>
  <c r="AB209" i="19"/>
  <c r="AE209" i="19"/>
  <c r="AH209" i="19"/>
  <c r="AM209" i="19"/>
  <c r="AP209" i="19" s="1"/>
  <c r="AQ209" i="19"/>
  <c r="AR209" i="19"/>
  <c r="S210" i="19"/>
  <c r="V210" i="19"/>
  <c r="AS210" i="19" s="1"/>
  <c r="Y210" i="19"/>
  <c r="AB210" i="19"/>
  <c r="AE210" i="19"/>
  <c r="AH210" i="19"/>
  <c r="AR210" i="19" s="1"/>
  <c r="AM210" i="19"/>
  <c r="AO210" i="19"/>
  <c r="AP210" i="19"/>
  <c r="AQ210" i="19"/>
  <c r="S211" i="19"/>
  <c r="V211" i="19"/>
  <c r="AQ211" i="19" s="1"/>
  <c r="Y211" i="19"/>
  <c r="AB211" i="19"/>
  <c r="AE211" i="19"/>
  <c r="AH211" i="19"/>
  <c r="AM211" i="19"/>
  <c r="AO211" i="19"/>
  <c r="AP211" i="19"/>
  <c r="AR211" i="19"/>
  <c r="S212" i="19"/>
  <c r="V212" i="19"/>
  <c r="Y212" i="19"/>
  <c r="AB212" i="19"/>
  <c r="AE212" i="19"/>
  <c r="AS212" i="19" s="1"/>
  <c r="AH212" i="19"/>
  <c r="AM212" i="19"/>
  <c r="AP212" i="19" s="1"/>
  <c r="AO212" i="19"/>
  <c r="AQ212" i="19"/>
  <c r="AR212" i="19"/>
  <c r="S213" i="19"/>
  <c r="V213" i="19"/>
  <c r="AS213" i="19" s="1"/>
  <c r="Y213" i="19"/>
  <c r="AB213" i="19"/>
  <c r="AE213" i="19"/>
  <c r="AH213" i="19"/>
  <c r="AM213" i="19"/>
  <c r="AN213" i="19" s="1"/>
  <c r="AP213" i="19"/>
  <c r="AQ213" i="19"/>
  <c r="AR213" i="19"/>
  <c r="S214" i="19"/>
  <c r="V214" i="19"/>
  <c r="Y214" i="19"/>
  <c r="AB214" i="19"/>
  <c r="AE214" i="19"/>
  <c r="AH214" i="19"/>
  <c r="AR214" i="19" s="1"/>
  <c r="AM214" i="19"/>
  <c r="AN214" i="19" s="1"/>
  <c r="AO214" i="19"/>
  <c r="AQ214" i="19"/>
  <c r="AS214" i="19"/>
  <c r="S215" i="19"/>
  <c r="V215" i="19"/>
  <c r="AQ215" i="19" s="1"/>
  <c r="Y215" i="19"/>
  <c r="AB215" i="19"/>
  <c r="AE215" i="19"/>
  <c r="AH215" i="19"/>
  <c r="AM215" i="19"/>
  <c r="AN215" i="19"/>
  <c r="AO215" i="19"/>
  <c r="AP215" i="19"/>
  <c r="AR215" i="19"/>
  <c r="S216" i="19"/>
  <c r="V216" i="19"/>
  <c r="Y216" i="19"/>
  <c r="AO216" i="19" s="1"/>
  <c r="AB216" i="19"/>
  <c r="AE216" i="19"/>
  <c r="AH216" i="19"/>
  <c r="AM216" i="19"/>
  <c r="AP216" i="19" s="1"/>
  <c r="AQ216" i="19"/>
  <c r="AR216" i="19"/>
  <c r="AS216" i="19"/>
  <c r="S217" i="19"/>
  <c r="V217" i="19"/>
  <c r="AN217" i="19" s="1"/>
  <c r="Y217" i="19"/>
  <c r="AO217" i="19" s="1"/>
  <c r="AB217" i="19"/>
  <c r="AE217" i="19"/>
  <c r="AH217" i="19"/>
  <c r="AR217" i="19" s="1"/>
  <c r="AM217" i="19"/>
  <c r="AP217" i="19"/>
  <c r="S218" i="19"/>
  <c r="V218" i="19"/>
  <c r="Y218" i="19"/>
  <c r="AB218" i="19"/>
  <c r="AE218" i="19"/>
  <c r="AH218" i="19"/>
  <c r="AR218" i="19" s="1"/>
  <c r="AM218" i="19"/>
  <c r="AN218" i="19" s="1"/>
  <c r="AO218" i="19"/>
  <c r="AQ218" i="19"/>
  <c r="AS218" i="19"/>
  <c r="S219" i="19"/>
  <c r="V219" i="19"/>
  <c r="AQ219" i="19" s="1"/>
  <c r="Y219" i="19"/>
  <c r="AB219" i="19"/>
  <c r="AE219" i="19"/>
  <c r="AH219" i="19"/>
  <c r="AM219" i="19"/>
  <c r="AN219" i="19"/>
  <c r="AO219" i="19"/>
  <c r="AP219" i="19"/>
  <c r="AR219" i="19"/>
  <c r="S220" i="19"/>
  <c r="V220" i="19"/>
  <c r="Y220" i="19"/>
  <c r="AO220" i="19" s="1"/>
  <c r="AB220" i="19"/>
  <c r="AE220" i="19"/>
  <c r="AH220" i="19"/>
  <c r="AM220" i="19"/>
  <c r="AP220" i="19" s="1"/>
  <c r="AQ220" i="19"/>
  <c r="AR220" i="19"/>
  <c r="AS220" i="19"/>
  <c r="S221" i="19"/>
  <c r="V221" i="19"/>
  <c r="AN221" i="19" s="1"/>
  <c r="Y221" i="19"/>
  <c r="AO221" i="19" s="1"/>
  <c r="AB221" i="19"/>
  <c r="AE221" i="19"/>
  <c r="AH221" i="19"/>
  <c r="AR221" i="19" s="1"/>
  <c r="AM221" i="19"/>
  <c r="AP221" i="19"/>
  <c r="S222" i="19"/>
  <c r="V222" i="19"/>
  <c r="Y222" i="19"/>
  <c r="AB222" i="19"/>
  <c r="AE222" i="19"/>
  <c r="AH222" i="19"/>
  <c r="AR222" i="19" s="1"/>
  <c r="AM222" i="19"/>
  <c r="AN222" i="19" s="1"/>
  <c r="AO222" i="19"/>
  <c r="AQ222" i="19"/>
  <c r="AS222" i="19"/>
  <c r="S223" i="19"/>
  <c r="V223" i="19"/>
  <c r="AQ223" i="19" s="1"/>
  <c r="Y223" i="19"/>
  <c r="AB223" i="19"/>
  <c r="AE223" i="19"/>
  <c r="AH223" i="19"/>
  <c r="AM223" i="19"/>
  <c r="AN223" i="19"/>
  <c r="AO223" i="19"/>
  <c r="AP223" i="19"/>
  <c r="AR223" i="19"/>
  <c r="S224" i="19"/>
  <c r="V224" i="19"/>
  <c r="Y224" i="19"/>
  <c r="AO224" i="19" s="1"/>
  <c r="AB224" i="19"/>
  <c r="AE224" i="19"/>
  <c r="AH224" i="19"/>
  <c r="AM224" i="19"/>
  <c r="AP224" i="19" s="1"/>
  <c r="AQ224" i="19"/>
  <c r="AR224" i="19"/>
  <c r="AS224" i="19"/>
  <c r="S225" i="19"/>
  <c r="V225" i="19"/>
  <c r="Y225" i="19"/>
  <c r="AO225" i="19" s="1"/>
  <c r="AB225" i="19"/>
  <c r="AE225" i="19"/>
  <c r="AH225" i="19"/>
  <c r="AR225" i="19" s="1"/>
  <c r="AM225" i="19"/>
  <c r="AP225" i="19"/>
  <c r="S226" i="19"/>
  <c r="V226" i="19"/>
  <c r="Y226" i="19"/>
  <c r="AB226" i="19"/>
  <c r="AE226" i="19"/>
  <c r="AH226" i="19"/>
  <c r="AR226" i="19" s="1"/>
  <c r="AM226" i="19"/>
  <c r="AN226" i="19" s="1"/>
  <c r="AO226" i="19"/>
  <c r="AQ226" i="19"/>
  <c r="AS226" i="19"/>
  <c r="S227" i="19"/>
  <c r="V227" i="19"/>
  <c r="AQ227" i="19" s="1"/>
  <c r="Y227" i="19"/>
  <c r="AB227" i="19"/>
  <c r="AE227" i="19"/>
  <c r="AH227" i="19"/>
  <c r="AM227" i="19"/>
  <c r="AN227" i="19"/>
  <c r="AO227" i="19"/>
  <c r="AP227" i="19"/>
  <c r="AR227" i="19"/>
  <c r="S228" i="19"/>
  <c r="V228" i="19"/>
  <c r="Y228" i="19"/>
  <c r="AB228" i="19"/>
  <c r="AE228" i="19"/>
  <c r="AH228" i="19"/>
  <c r="AM228" i="19"/>
  <c r="AQ228" i="19"/>
  <c r="AR228" i="19"/>
  <c r="AS228" i="19"/>
  <c r="S229" i="19"/>
  <c r="V229" i="19"/>
  <c r="Y229" i="19"/>
  <c r="AO229" i="19" s="1"/>
  <c r="AB229" i="19"/>
  <c r="AE229" i="19"/>
  <c r="AH229" i="19"/>
  <c r="AR229" i="19" s="1"/>
  <c r="AM229" i="19"/>
  <c r="AP229" i="19"/>
  <c r="S230" i="19"/>
  <c r="V230" i="19"/>
  <c r="Y230" i="19"/>
  <c r="AB230" i="19"/>
  <c r="AE230" i="19"/>
  <c r="AS230" i="19" s="1"/>
  <c r="AH230" i="19"/>
  <c r="AR230" i="19" s="1"/>
  <c r="AM230" i="19"/>
  <c r="AN230" i="19" s="1"/>
  <c r="AO230" i="19"/>
  <c r="AQ230" i="19"/>
  <c r="S231" i="19"/>
  <c r="V231" i="19"/>
  <c r="Y231" i="19"/>
  <c r="AB231" i="19"/>
  <c r="AE231" i="19"/>
  <c r="AH231" i="19"/>
  <c r="AM231" i="19"/>
  <c r="AN231" i="19"/>
  <c r="AO231" i="19"/>
  <c r="AP231" i="19"/>
  <c r="AR231" i="19"/>
  <c r="S232" i="19"/>
  <c r="V232" i="19"/>
  <c r="Y232" i="19"/>
  <c r="AB232" i="19"/>
  <c r="AE232" i="19"/>
  <c r="AH232" i="19"/>
  <c r="AM232" i="19"/>
  <c r="AO232" i="19"/>
  <c r="AQ232" i="19"/>
  <c r="AR232" i="19"/>
  <c r="AS232" i="19"/>
  <c r="S233" i="19"/>
  <c r="V233" i="19"/>
  <c r="Y233" i="19"/>
  <c r="AO233" i="19" s="1"/>
  <c r="AB233" i="19"/>
  <c r="AE233" i="19"/>
  <c r="AH233" i="19"/>
  <c r="AM233" i="19"/>
  <c r="AN233" i="19"/>
  <c r="AP233" i="19"/>
  <c r="AR233" i="19"/>
  <c r="S234" i="19"/>
  <c r="V234" i="19"/>
  <c r="Y234" i="19"/>
  <c r="AO234" i="19" s="1"/>
  <c r="AB234" i="19"/>
  <c r="AE234" i="19"/>
  <c r="AS234" i="19" s="1"/>
  <c r="AH234" i="19"/>
  <c r="AR234" i="19" s="1"/>
  <c r="AM234" i="19"/>
  <c r="AQ234" i="19"/>
  <c r="S235" i="19"/>
  <c r="V235" i="19"/>
  <c r="Y235" i="19"/>
  <c r="AB235" i="19"/>
  <c r="AE235" i="19"/>
  <c r="AH235" i="19"/>
  <c r="AM235" i="19"/>
  <c r="AN235" i="19"/>
  <c r="AO235" i="19"/>
  <c r="AP235" i="19"/>
  <c r="AR235" i="19"/>
  <c r="S236" i="19"/>
  <c r="V236" i="19"/>
  <c r="Y236" i="19"/>
  <c r="AB236" i="19"/>
  <c r="AE236" i="19"/>
  <c r="AS236" i="19" s="1"/>
  <c r="AH236" i="19"/>
  <c r="AM236" i="19"/>
  <c r="AO236" i="19"/>
  <c r="AQ236" i="19"/>
  <c r="AR236" i="19"/>
  <c r="S237" i="19"/>
  <c r="V237" i="19"/>
  <c r="AN237" i="19" s="1"/>
  <c r="Y237" i="19"/>
  <c r="AO237" i="19" s="1"/>
  <c r="AB237" i="19"/>
  <c r="AE237" i="19"/>
  <c r="AH237" i="19"/>
  <c r="AM237" i="19"/>
  <c r="AP237" i="19"/>
  <c r="AR237" i="19"/>
  <c r="S238" i="19"/>
  <c r="V238" i="19"/>
  <c r="Y238" i="19"/>
  <c r="AO238" i="19" s="1"/>
  <c r="AB238" i="19"/>
  <c r="AE238" i="19"/>
  <c r="AS238" i="19" s="1"/>
  <c r="AH238" i="19"/>
  <c r="AR238" i="19" s="1"/>
  <c r="AM238" i="19"/>
  <c r="AQ238" i="19"/>
  <c r="S239" i="19"/>
  <c r="V239" i="19"/>
  <c r="AN239" i="19" s="1"/>
  <c r="Y239" i="19"/>
  <c r="AB239" i="19"/>
  <c r="AE239" i="19"/>
  <c r="AH239" i="19"/>
  <c r="AM239" i="19"/>
  <c r="AO239" i="19"/>
  <c r="AP239" i="19"/>
  <c r="AR239" i="19"/>
  <c r="S240" i="19"/>
  <c r="V240" i="19"/>
  <c r="Y240" i="19"/>
  <c r="AB240" i="19"/>
  <c r="AE240" i="19"/>
  <c r="AH240" i="19"/>
  <c r="AM240" i="19"/>
  <c r="AO240" i="19"/>
  <c r="AQ240" i="19"/>
  <c r="AR240" i="19"/>
  <c r="AS240" i="19"/>
  <c r="S241" i="19"/>
  <c r="V241" i="19"/>
  <c r="Y241" i="19"/>
  <c r="AO241" i="19" s="1"/>
  <c r="AB241" i="19"/>
  <c r="AE241" i="19"/>
  <c r="AH241" i="19"/>
  <c r="AM241" i="19"/>
  <c r="AN241" i="19"/>
  <c r="AP241" i="19"/>
  <c r="AR241" i="19"/>
  <c r="S242" i="19"/>
  <c r="V242" i="19"/>
  <c r="Y242" i="19"/>
  <c r="AO242" i="19" s="1"/>
  <c r="AB242" i="19"/>
  <c r="AE242" i="19"/>
  <c r="AH242" i="19"/>
  <c r="AR242" i="19" s="1"/>
  <c r="AM242" i="19"/>
  <c r="AQ242" i="19"/>
  <c r="AS242" i="19"/>
  <c r="S243" i="19"/>
  <c r="V243" i="19"/>
  <c r="Y243" i="19"/>
  <c r="AB243" i="19"/>
  <c r="AE243" i="19"/>
  <c r="AH243" i="19"/>
  <c r="AM243" i="19"/>
  <c r="AN243" i="19"/>
  <c r="AO243" i="19"/>
  <c r="AP243" i="19"/>
  <c r="AR243" i="19"/>
  <c r="S244" i="19"/>
  <c r="V244" i="19"/>
  <c r="Y244" i="19"/>
  <c r="AB244" i="19"/>
  <c r="AE244" i="19"/>
  <c r="AS244" i="19" s="1"/>
  <c r="AH244" i="19"/>
  <c r="AM244" i="19"/>
  <c r="AO244" i="19"/>
  <c r="AQ244" i="19"/>
  <c r="AR244" i="19"/>
  <c r="S245" i="19"/>
  <c r="V245" i="19"/>
  <c r="AS245" i="19" s="1"/>
  <c r="Y245" i="19"/>
  <c r="AO245" i="19" s="1"/>
  <c r="AB245" i="19"/>
  <c r="AE245" i="19"/>
  <c r="AH245" i="19"/>
  <c r="AR245" i="19" s="1"/>
  <c r="AM245" i="19"/>
  <c r="AP245" i="19"/>
  <c r="AQ245" i="19"/>
  <c r="S246" i="19"/>
  <c r="V246" i="19"/>
  <c r="Y246" i="19"/>
  <c r="AO246" i="19" s="1"/>
  <c r="AB246" i="19"/>
  <c r="AE246" i="19"/>
  <c r="AH246" i="19"/>
  <c r="AR246" i="19" s="1"/>
  <c r="AM246" i="19"/>
  <c r="AN246" i="19" s="1"/>
  <c r="AQ246" i="19"/>
  <c r="AS246" i="19"/>
  <c r="S247" i="19"/>
  <c r="V247" i="19"/>
  <c r="AQ247" i="19" s="1"/>
  <c r="Y247" i="19"/>
  <c r="AB247" i="19"/>
  <c r="AE247" i="19"/>
  <c r="AH247" i="19"/>
  <c r="AM247" i="19"/>
  <c r="AN247" i="19"/>
  <c r="AO247" i="19"/>
  <c r="AP247" i="19"/>
  <c r="AR247" i="19"/>
  <c r="AS247" i="19"/>
  <c r="S248" i="19"/>
  <c r="V248" i="19"/>
  <c r="Y248" i="19"/>
  <c r="AO248" i="19" s="1"/>
  <c r="AB248" i="19"/>
  <c r="AE248" i="19"/>
  <c r="AH248" i="19"/>
  <c r="AM248" i="19"/>
  <c r="AP248" i="19" s="1"/>
  <c r="AN248" i="19"/>
  <c r="AQ248" i="19"/>
  <c r="AR248" i="19"/>
  <c r="AS248" i="19"/>
  <c r="S249" i="19"/>
  <c r="V249" i="19"/>
  <c r="AS249" i="19" s="1"/>
  <c r="Y249" i="19"/>
  <c r="AB249" i="19"/>
  <c r="AE249" i="19"/>
  <c r="AH249" i="19"/>
  <c r="AM249" i="19"/>
  <c r="AP249" i="19" s="1"/>
  <c r="AN249" i="19"/>
  <c r="AQ249" i="19"/>
  <c r="AR249" i="19"/>
  <c r="S250" i="19"/>
  <c r="V250" i="19"/>
  <c r="Y250" i="19"/>
  <c r="AB250" i="19"/>
  <c r="AE250" i="19"/>
  <c r="AS250" i="19" s="1"/>
  <c r="AH250" i="19"/>
  <c r="AR250" i="19" s="1"/>
  <c r="AM250" i="19"/>
  <c r="AN250" i="19" s="1"/>
  <c r="AO250" i="19"/>
  <c r="AP250" i="19"/>
  <c r="AQ250" i="19"/>
  <c r="S251" i="19"/>
  <c r="V251" i="19"/>
  <c r="AQ251" i="19" s="1"/>
  <c r="Y251" i="19"/>
  <c r="AB251" i="19"/>
  <c r="AE251" i="19"/>
  <c r="AH251" i="19"/>
  <c r="AR251" i="19" s="1"/>
  <c r="AM251" i="19"/>
  <c r="AO251" i="19"/>
  <c r="AP251" i="19"/>
  <c r="S252" i="19"/>
  <c r="V252" i="19"/>
  <c r="Y252" i="19"/>
  <c r="AB252" i="19"/>
  <c r="AE252" i="19"/>
  <c r="AS252" i="19" s="1"/>
  <c r="AH252" i="19"/>
  <c r="AM252" i="19"/>
  <c r="AP252" i="19" s="1"/>
  <c r="AN252" i="19"/>
  <c r="AO252" i="19"/>
  <c r="AQ252" i="19"/>
  <c r="AR252" i="19"/>
  <c r="S253" i="19"/>
  <c r="V253" i="19"/>
  <c r="AS253" i="19" s="1"/>
  <c r="Y253" i="19"/>
  <c r="AB253" i="19"/>
  <c r="AE253" i="19"/>
  <c r="AH253" i="19"/>
  <c r="AR253" i="19" s="1"/>
  <c r="AM253" i="19"/>
  <c r="AN253" i="19" s="1"/>
  <c r="AP253" i="19"/>
  <c r="AQ253" i="19"/>
  <c r="S254" i="19"/>
  <c r="V254" i="19"/>
  <c r="AS254" i="19" s="1"/>
  <c r="Y254" i="19"/>
  <c r="AO254" i="19" s="1"/>
  <c r="AB254" i="19"/>
  <c r="AE254" i="19"/>
  <c r="AH254" i="19"/>
  <c r="AM254" i="19"/>
  <c r="AN254" i="19" s="1"/>
  <c r="AQ254" i="19"/>
  <c r="AR254" i="19"/>
  <c r="S255" i="19"/>
  <c r="V255" i="19"/>
  <c r="AS255" i="19" s="1"/>
  <c r="Y255" i="19"/>
  <c r="AO255" i="19" s="1"/>
  <c r="AB255" i="19"/>
  <c r="AE255" i="19"/>
  <c r="AH255" i="19"/>
  <c r="AR255" i="19" s="1"/>
  <c r="AM255" i="19"/>
  <c r="AP255" i="19" s="1"/>
  <c r="AQ255" i="19"/>
  <c r="S256" i="19"/>
  <c r="V256" i="19"/>
  <c r="AS256" i="19" s="1"/>
  <c r="Y256" i="19"/>
  <c r="AB256" i="19"/>
  <c r="AE256" i="19"/>
  <c r="AH256" i="19"/>
  <c r="AR256" i="19" s="1"/>
  <c r="AM256" i="19"/>
  <c r="AN256" i="19" s="1"/>
  <c r="AO256" i="19"/>
  <c r="AP256" i="19"/>
  <c r="S257" i="19"/>
  <c r="V257" i="19"/>
  <c r="AQ257" i="19" s="1"/>
  <c r="Y257" i="19"/>
  <c r="AB257" i="19"/>
  <c r="AE257" i="19"/>
  <c r="AH257" i="19"/>
  <c r="AM257" i="19"/>
  <c r="AN257" i="19"/>
  <c r="AO257" i="19"/>
  <c r="AP257" i="19"/>
  <c r="AR257" i="19"/>
  <c r="AS257" i="19"/>
  <c r="S258" i="19"/>
  <c r="V258" i="19"/>
  <c r="Y258" i="19"/>
  <c r="AO258" i="19" s="1"/>
  <c r="AB258" i="19"/>
  <c r="AE258" i="19"/>
  <c r="AH258" i="19"/>
  <c r="AM258" i="19"/>
  <c r="AP258" i="19" s="1"/>
  <c r="AN258" i="19"/>
  <c r="AQ258" i="19"/>
  <c r="AR258" i="19"/>
  <c r="AS258" i="19"/>
  <c r="S259" i="19"/>
  <c r="V259" i="19"/>
  <c r="AS259" i="19" s="1"/>
  <c r="Y259" i="19"/>
  <c r="AO259" i="19" s="1"/>
  <c r="AB259" i="19"/>
  <c r="AE259" i="19"/>
  <c r="AH259" i="19"/>
  <c r="AR259" i="19" s="1"/>
  <c r="AM259" i="19"/>
  <c r="AP259" i="19" s="1"/>
  <c r="AQ259" i="19"/>
  <c r="S260" i="19"/>
  <c r="V260" i="19"/>
  <c r="AS260" i="19" s="1"/>
  <c r="Y260" i="19"/>
  <c r="AB260" i="19"/>
  <c r="AE260" i="19"/>
  <c r="AH260" i="19"/>
  <c r="AR260" i="19" s="1"/>
  <c r="AM260" i="19"/>
  <c r="AN260" i="19" s="1"/>
  <c r="AO260" i="19"/>
  <c r="AP260" i="19"/>
  <c r="S261" i="19"/>
  <c r="V261" i="19"/>
  <c r="AQ261" i="19" s="1"/>
  <c r="Y261" i="19"/>
  <c r="AB261" i="19"/>
  <c r="AE261" i="19"/>
  <c r="AH261" i="19"/>
  <c r="AM261" i="19"/>
  <c r="AN261" i="19"/>
  <c r="AO261" i="19"/>
  <c r="AP261" i="19"/>
  <c r="AR261" i="19"/>
  <c r="AS261" i="19"/>
  <c r="S262" i="19"/>
  <c r="V262" i="19"/>
  <c r="Y262" i="19"/>
  <c r="AO262" i="19" s="1"/>
  <c r="AB262" i="19"/>
  <c r="AE262" i="19"/>
  <c r="AH262" i="19"/>
  <c r="AM262" i="19"/>
  <c r="AP262" i="19" s="1"/>
  <c r="AN262" i="19"/>
  <c r="AQ262" i="19"/>
  <c r="AR262" i="19"/>
  <c r="AS262" i="19"/>
  <c r="S263" i="19"/>
  <c r="V263" i="19"/>
  <c r="AS263" i="19" s="1"/>
  <c r="Y263" i="19"/>
  <c r="AO263" i="19" s="1"/>
  <c r="AB263" i="19"/>
  <c r="AE263" i="19"/>
  <c r="AH263" i="19"/>
  <c r="AR263" i="19" s="1"/>
  <c r="AM263" i="19"/>
  <c r="AP263" i="19" s="1"/>
  <c r="AQ263" i="19"/>
  <c r="S264" i="19"/>
  <c r="V264" i="19"/>
  <c r="AS264" i="19" s="1"/>
  <c r="Y264" i="19"/>
  <c r="AB264" i="19"/>
  <c r="AE264" i="19"/>
  <c r="AH264" i="19"/>
  <c r="AR264" i="19" s="1"/>
  <c r="AM264" i="19"/>
  <c r="AN264" i="19" s="1"/>
  <c r="AO264" i="19"/>
  <c r="AP264" i="19"/>
  <c r="S265" i="19"/>
  <c r="V265" i="19"/>
  <c r="AQ265" i="19" s="1"/>
  <c r="Y265" i="19"/>
  <c r="AB265" i="19"/>
  <c r="AE265" i="19"/>
  <c r="AH265" i="19"/>
  <c r="AM265" i="19"/>
  <c r="AN265" i="19"/>
  <c r="AO265" i="19"/>
  <c r="AP265" i="19"/>
  <c r="AR265" i="19"/>
  <c r="AS265" i="19"/>
  <c r="S266" i="19"/>
  <c r="V266" i="19"/>
  <c r="Y266" i="19"/>
  <c r="AO266" i="19" s="1"/>
  <c r="AB266" i="19"/>
  <c r="AE266" i="19"/>
  <c r="AH266" i="19"/>
  <c r="AM266" i="19"/>
  <c r="AP266" i="19" s="1"/>
  <c r="AN266" i="19"/>
  <c r="AQ266" i="19"/>
  <c r="AR266" i="19"/>
  <c r="AS266" i="19"/>
  <c r="S267" i="19"/>
  <c r="V267" i="19"/>
  <c r="AS267" i="19" s="1"/>
  <c r="Y267" i="19"/>
  <c r="AO267" i="19" s="1"/>
  <c r="AB267" i="19"/>
  <c r="AE267" i="19"/>
  <c r="AH267" i="19"/>
  <c r="AR267" i="19" s="1"/>
  <c r="AM267" i="19"/>
  <c r="AP267" i="19" s="1"/>
  <c r="AQ267" i="19"/>
  <c r="S268" i="19"/>
  <c r="V268" i="19"/>
  <c r="AS268" i="19" s="1"/>
  <c r="Y268" i="19"/>
  <c r="AB268" i="19"/>
  <c r="AE268" i="19"/>
  <c r="AH268" i="19"/>
  <c r="AR268" i="19" s="1"/>
  <c r="AM268" i="19"/>
  <c r="AN268" i="19" s="1"/>
  <c r="AO268" i="19"/>
  <c r="AP268" i="19"/>
  <c r="S269" i="19"/>
  <c r="V269" i="19"/>
  <c r="AQ269" i="19" s="1"/>
  <c r="Y269" i="19"/>
  <c r="AB269" i="19"/>
  <c r="AE269" i="19"/>
  <c r="AH269" i="19"/>
  <c r="AM269" i="19"/>
  <c r="AN269" i="19"/>
  <c r="AO269" i="19"/>
  <c r="AP269" i="19"/>
  <c r="AR269" i="19"/>
  <c r="AS269" i="19"/>
  <c r="S270" i="19"/>
  <c r="V270" i="19"/>
  <c r="Y270" i="19"/>
  <c r="AO270" i="19" s="1"/>
  <c r="AB270" i="19"/>
  <c r="AE270" i="19"/>
  <c r="AH270" i="19"/>
  <c r="AM270" i="19"/>
  <c r="AP270" i="19" s="1"/>
  <c r="AN270" i="19"/>
  <c r="AQ270" i="19"/>
  <c r="AR270" i="19"/>
  <c r="AS270" i="19"/>
  <c r="S271" i="19"/>
  <c r="V271" i="19"/>
  <c r="AS271" i="19" s="1"/>
  <c r="Y271" i="19"/>
  <c r="AO271" i="19" s="1"/>
  <c r="AB271" i="19"/>
  <c r="AE271" i="19"/>
  <c r="AH271" i="19"/>
  <c r="AR271" i="19" s="1"/>
  <c r="AM271" i="19"/>
  <c r="AP271" i="19" s="1"/>
  <c r="AQ271" i="19"/>
  <c r="S272" i="19"/>
  <c r="V272" i="19"/>
  <c r="AS272" i="19" s="1"/>
  <c r="Y272" i="19"/>
  <c r="AB272" i="19"/>
  <c r="AE272" i="19"/>
  <c r="AH272" i="19"/>
  <c r="AR272" i="19" s="1"/>
  <c r="AM272" i="19"/>
  <c r="AN272" i="19" s="1"/>
  <c r="AO272" i="19"/>
  <c r="AP272" i="19"/>
  <c r="S273" i="19"/>
  <c r="V273" i="19"/>
  <c r="AQ273" i="19" s="1"/>
  <c r="Y273" i="19"/>
  <c r="AB273" i="19"/>
  <c r="AE273" i="19"/>
  <c r="AH273" i="19"/>
  <c r="AM273" i="19"/>
  <c r="AN273" i="19"/>
  <c r="AO273" i="19"/>
  <c r="AP273" i="19"/>
  <c r="AR273" i="19"/>
  <c r="AS273" i="19"/>
  <c r="S274" i="19"/>
  <c r="V274" i="19"/>
  <c r="Y274" i="19"/>
  <c r="AO274" i="19" s="1"/>
  <c r="AB274" i="19"/>
  <c r="AE274" i="19"/>
  <c r="AH274" i="19"/>
  <c r="AM274" i="19"/>
  <c r="AP274" i="19" s="1"/>
  <c r="AN274" i="19"/>
  <c r="AQ274" i="19"/>
  <c r="AR274" i="19"/>
  <c r="AS274" i="19"/>
  <c r="S275" i="19"/>
  <c r="V275" i="19"/>
  <c r="AS275" i="19" s="1"/>
  <c r="Y275" i="19"/>
  <c r="AO275" i="19" s="1"/>
  <c r="AB275" i="19"/>
  <c r="AE275" i="19"/>
  <c r="AH275" i="19"/>
  <c r="AR275" i="19" s="1"/>
  <c r="AM275" i="19"/>
  <c r="AP275" i="19" s="1"/>
  <c r="AQ275" i="19"/>
  <c r="S276" i="19"/>
  <c r="V276" i="19"/>
  <c r="AS276" i="19" s="1"/>
  <c r="Y276" i="19"/>
  <c r="AB276" i="19"/>
  <c r="AE276" i="19"/>
  <c r="AH276" i="19"/>
  <c r="AR276" i="19" s="1"/>
  <c r="AM276" i="19"/>
  <c r="AN276" i="19" s="1"/>
  <c r="AO276" i="19"/>
  <c r="AP276" i="19"/>
  <c r="S277" i="19"/>
  <c r="V277" i="19"/>
  <c r="AQ277" i="19" s="1"/>
  <c r="Y277" i="19"/>
  <c r="AB277" i="19"/>
  <c r="AE277" i="19"/>
  <c r="AS277" i="19" s="1"/>
  <c r="AH277" i="19"/>
  <c r="AM277" i="19"/>
  <c r="AN277" i="19"/>
  <c r="AO277" i="19"/>
  <c r="AP277" i="19"/>
  <c r="AR277" i="19"/>
  <c r="S278" i="19"/>
  <c r="V278" i="19"/>
  <c r="Y278" i="19"/>
  <c r="AO278" i="19" s="1"/>
  <c r="AB278" i="19"/>
  <c r="AE278" i="19"/>
  <c r="AH278" i="19"/>
  <c r="AM278" i="19"/>
  <c r="AP278" i="19" s="1"/>
  <c r="AN278" i="19"/>
  <c r="AQ278" i="19"/>
  <c r="AR278" i="19"/>
  <c r="AS278" i="19"/>
  <c r="S279" i="19"/>
  <c r="V279" i="19"/>
  <c r="AS279" i="19" s="1"/>
  <c r="Y279" i="19"/>
  <c r="AB279" i="19"/>
  <c r="AE279" i="19"/>
  <c r="AH279" i="19"/>
  <c r="AR279" i="19" s="1"/>
  <c r="AM279" i="19"/>
  <c r="AQ279" i="19"/>
  <c r="S280" i="19"/>
  <c r="V280" i="19"/>
  <c r="Y280" i="19"/>
  <c r="AB280" i="19"/>
  <c r="AE280" i="19"/>
  <c r="AH280" i="19"/>
  <c r="AR280" i="19" s="1"/>
  <c r="AM280" i="19"/>
  <c r="AO280" i="19"/>
  <c r="AP280" i="19"/>
  <c r="S281" i="19"/>
  <c r="V281" i="19"/>
  <c r="AQ281" i="19" s="1"/>
  <c r="Y281" i="19"/>
  <c r="AB281" i="19"/>
  <c r="AE281" i="19"/>
  <c r="AS281" i="19" s="1"/>
  <c r="AH281" i="19"/>
  <c r="AM281" i="19"/>
  <c r="AN281" i="19"/>
  <c r="AO281" i="19"/>
  <c r="AP281" i="19"/>
  <c r="AR281" i="19"/>
  <c r="S282" i="19"/>
  <c r="V282" i="19"/>
  <c r="Y282" i="19"/>
  <c r="AO282" i="19" s="1"/>
  <c r="AB282" i="19"/>
  <c r="AE282" i="19"/>
  <c r="AH282" i="19"/>
  <c r="AM282" i="19"/>
  <c r="AP282" i="19" s="1"/>
  <c r="AN282" i="19"/>
  <c r="AQ282" i="19"/>
  <c r="AR282" i="19"/>
  <c r="AS282" i="19"/>
  <c r="S283" i="19"/>
  <c r="V283" i="19"/>
  <c r="AS283" i="19" s="1"/>
  <c r="Y283" i="19"/>
  <c r="AB283" i="19"/>
  <c r="AE283" i="19"/>
  <c r="AH283" i="19"/>
  <c r="AR283" i="19" s="1"/>
  <c r="AM283" i="19"/>
  <c r="AQ283" i="19"/>
  <c r="S284" i="19"/>
  <c r="V284" i="19"/>
  <c r="AQ284" i="19" s="1"/>
  <c r="Y284" i="19"/>
  <c r="AB284" i="19"/>
  <c r="AE284" i="19"/>
  <c r="AH284" i="19"/>
  <c r="AR284" i="19" s="1"/>
  <c r="AM284" i="19"/>
  <c r="AO284" i="19"/>
  <c r="AP284" i="19"/>
  <c r="AS284" i="19"/>
  <c r="S285" i="19"/>
  <c r="V285" i="19"/>
  <c r="AQ285" i="19" s="1"/>
  <c r="Y285" i="19"/>
  <c r="AB285" i="19"/>
  <c r="AE285" i="19"/>
  <c r="AH285" i="19"/>
  <c r="AM285" i="19"/>
  <c r="AN285" i="19"/>
  <c r="AO285" i="19"/>
  <c r="AP285" i="19"/>
  <c r="AR285" i="19"/>
  <c r="AS285" i="19"/>
  <c r="S286" i="19"/>
  <c r="V286" i="19"/>
  <c r="Y286" i="19"/>
  <c r="AB286" i="19"/>
  <c r="AE286" i="19"/>
  <c r="AH286" i="19"/>
  <c r="AM286" i="19"/>
  <c r="AP286" i="19" s="1"/>
  <c r="AN286" i="19"/>
  <c r="AQ286" i="19"/>
  <c r="AR286" i="19"/>
  <c r="AS286" i="19"/>
  <c r="S287" i="19"/>
  <c r="V287" i="19"/>
  <c r="AS287" i="19" s="1"/>
  <c r="Y287" i="19"/>
  <c r="AB287" i="19"/>
  <c r="AE287" i="19"/>
  <c r="AH287" i="19"/>
  <c r="AR287" i="19" s="1"/>
  <c r="AM287" i="19"/>
  <c r="AP287" i="19" s="1"/>
  <c r="AQ287" i="19"/>
  <c r="S288" i="19"/>
  <c r="V288" i="19"/>
  <c r="AQ288" i="19" s="1"/>
  <c r="Y288" i="19"/>
  <c r="AB288" i="19"/>
  <c r="AE288" i="19"/>
  <c r="AS288" i="19" s="1"/>
  <c r="AH288" i="19"/>
  <c r="AR288" i="19" s="1"/>
  <c r="AM288" i="19"/>
  <c r="AO288" i="19"/>
  <c r="AP288" i="19"/>
  <c r="S289" i="19"/>
  <c r="V289" i="19"/>
  <c r="AQ289" i="19" s="1"/>
  <c r="Y289" i="19"/>
  <c r="AB289" i="19"/>
  <c r="AE289" i="19"/>
  <c r="AH289" i="19"/>
  <c r="AM289" i="19"/>
  <c r="AN289" i="19"/>
  <c r="AO289" i="19"/>
  <c r="AP289" i="19"/>
  <c r="AR289" i="19"/>
  <c r="AS289" i="19"/>
  <c r="S290" i="19"/>
  <c r="V290" i="19"/>
  <c r="Y290" i="19"/>
  <c r="AO290" i="19" s="1"/>
  <c r="AB290" i="19"/>
  <c r="AE290" i="19"/>
  <c r="AH290" i="19"/>
  <c r="AM290" i="19"/>
  <c r="AP290" i="19" s="1"/>
  <c r="AQ290" i="19"/>
  <c r="AR290" i="19"/>
  <c r="AS290" i="19"/>
  <c r="S291" i="19"/>
  <c r="V291" i="19"/>
  <c r="AS291" i="19" s="1"/>
  <c r="Y291" i="19"/>
  <c r="AB291" i="19"/>
  <c r="AE291" i="19"/>
  <c r="AH291" i="19"/>
  <c r="AR291" i="19" s="1"/>
  <c r="AM291" i="19"/>
  <c r="AN291" i="19" s="1"/>
  <c r="AQ291" i="19"/>
  <c r="S292" i="19"/>
  <c r="V292" i="19"/>
  <c r="Y292" i="19"/>
  <c r="AO292" i="19" s="1"/>
  <c r="AB292" i="19"/>
  <c r="AE292" i="19"/>
  <c r="AH292" i="19"/>
  <c r="AR292" i="19" s="1"/>
  <c r="AM292" i="19"/>
  <c r="AN292" i="19" s="1"/>
  <c r="AQ292" i="19"/>
  <c r="AS292" i="19"/>
  <c r="S293" i="19"/>
  <c r="V293" i="19"/>
  <c r="AQ293" i="19" s="1"/>
  <c r="Y293" i="19"/>
  <c r="AB293" i="19"/>
  <c r="AE293" i="19"/>
  <c r="AH293" i="19"/>
  <c r="AR293" i="19" s="1"/>
  <c r="AM293" i="19"/>
  <c r="AN293" i="19"/>
  <c r="AO293" i="19"/>
  <c r="AP293" i="19"/>
  <c r="AS293" i="19"/>
  <c r="S294" i="19"/>
  <c r="V294" i="19"/>
  <c r="Y294" i="19"/>
  <c r="AB294" i="19"/>
  <c r="AE294" i="19"/>
  <c r="AH294" i="19"/>
  <c r="AM294" i="19"/>
  <c r="AP294" i="19" s="1"/>
  <c r="AN294" i="19"/>
  <c r="AO294" i="19"/>
  <c r="AQ294" i="19"/>
  <c r="AR294" i="19"/>
  <c r="AS294" i="19"/>
  <c r="S295" i="19"/>
  <c r="V295" i="19"/>
  <c r="AS295" i="19" s="1"/>
  <c r="Y295" i="19"/>
  <c r="AB295" i="19"/>
  <c r="AE295" i="19"/>
  <c r="AH295" i="19"/>
  <c r="AR295" i="19" s="1"/>
  <c r="AM295" i="19"/>
  <c r="AN295" i="19"/>
  <c r="AP295" i="19"/>
  <c r="AQ295" i="19"/>
  <c r="S296" i="19"/>
  <c r="V296" i="19"/>
  <c r="AS296" i="19" s="1"/>
  <c r="Y296" i="19"/>
  <c r="AO296" i="19" s="1"/>
  <c r="AB296" i="19"/>
  <c r="AE296" i="19"/>
  <c r="AH296" i="19"/>
  <c r="AR296" i="19" s="1"/>
  <c r="AM296" i="19"/>
  <c r="AP296" i="19"/>
  <c r="AQ296" i="19"/>
  <c r="S297" i="19"/>
  <c r="V297" i="19"/>
  <c r="AQ297" i="19" s="1"/>
  <c r="Y297" i="19"/>
  <c r="AB297" i="19"/>
  <c r="AE297" i="19"/>
  <c r="AH297" i="19"/>
  <c r="AR297" i="19" s="1"/>
  <c r="AM297" i="19"/>
  <c r="AO297" i="19"/>
  <c r="AP297" i="19"/>
  <c r="S298" i="19"/>
  <c r="V298" i="19"/>
  <c r="Y298" i="19"/>
  <c r="AO298" i="19" s="1"/>
  <c r="AB298" i="19"/>
  <c r="AE298" i="19"/>
  <c r="AH298" i="19"/>
  <c r="AM298" i="19"/>
  <c r="AP298" i="19" s="1"/>
  <c r="AQ298" i="19"/>
  <c r="AR298" i="19"/>
  <c r="AS298" i="19"/>
  <c r="S299" i="19"/>
  <c r="V299" i="19"/>
  <c r="AS299" i="19" s="1"/>
  <c r="Y299" i="19"/>
  <c r="AB299" i="19"/>
  <c r="AE299" i="19"/>
  <c r="AH299" i="19"/>
  <c r="AR299" i="19" s="1"/>
  <c r="AM299" i="19"/>
  <c r="AN299" i="19" s="1"/>
  <c r="AQ299" i="19"/>
  <c r="S300" i="19"/>
  <c r="V300" i="19"/>
  <c r="AS300" i="19" s="1"/>
  <c r="Y300" i="19"/>
  <c r="AO300" i="19" s="1"/>
  <c r="AB300" i="19"/>
  <c r="AE300" i="19"/>
  <c r="AH300" i="19"/>
  <c r="AR300" i="19" s="1"/>
  <c r="AM300" i="19"/>
  <c r="AN300" i="19" s="1"/>
  <c r="AP300" i="19"/>
  <c r="S301" i="19"/>
  <c r="V301" i="19"/>
  <c r="AQ301" i="19" s="1"/>
  <c r="Y301" i="19"/>
  <c r="AB301" i="19"/>
  <c r="AE301" i="19"/>
  <c r="AH301" i="19"/>
  <c r="AR301" i="19" s="1"/>
  <c r="AM301" i="19"/>
  <c r="AN301" i="19" s="1"/>
  <c r="AO301" i="19"/>
  <c r="AP301" i="19"/>
  <c r="AS301" i="19"/>
  <c r="S302" i="19"/>
  <c r="V302" i="19"/>
  <c r="AQ302" i="19" s="1"/>
  <c r="Y302" i="19"/>
  <c r="AB302" i="19"/>
  <c r="AE302" i="19"/>
  <c r="AH302" i="19"/>
  <c r="AM302" i="19"/>
  <c r="AN302" i="19"/>
  <c r="AO302" i="19"/>
  <c r="AP302" i="19"/>
  <c r="AR302" i="19"/>
  <c r="AS302" i="19"/>
  <c r="S303" i="19"/>
  <c r="V303" i="19"/>
  <c r="Y303" i="19"/>
  <c r="AO303" i="19" s="1"/>
  <c r="AB303" i="19"/>
  <c r="AE303" i="19"/>
  <c r="AH303" i="19"/>
  <c r="AM303" i="19"/>
  <c r="AP303" i="19" s="1"/>
  <c r="AQ303" i="19"/>
  <c r="AR303" i="19"/>
  <c r="AS303" i="19"/>
  <c r="S304" i="19"/>
  <c r="V304" i="19"/>
  <c r="AS304" i="19" s="1"/>
  <c r="Y304" i="19"/>
  <c r="AO304" i="19" s="1"/>
  <c r="AB304" i="19"/>
  <c r="AE304" i="19"/>
  <c r="AH304" i="19"/>
  <c r="AR304" i="19" s="1"/>
  <c r="AM304" i="19"/>
  <c r="AN304" i="19" s="1"/>
  <c r="AP304" i="19"/>
  <c r="S305" i="19"/>
  <c r="V305" i="19"/>
  <c r="AQ305" i="19" s="1"/>
  <c r="Y305" i="19"/>
  <c r="AB305" i="19"/>
  <c r="AE305" i="19"/>
  <c r="AH305" i="19"/>
  <c r="AR305" i="19" s="1"/>
  <c r="AM305" i="19"/>
  <c r="AN305" i="19" s="1"/>
  <c r="AO305" i="19"/>
  <c r="AP305" i="19"/>
  <c r="AS305" i="19"/>
  <c r="S306" i="19"/>
  <c r="V306" i="19"/>
  <c r="AQ306" i="19" s="1"/>
  <c r="Y306" i="19"/>
  <c r="AB306" i="19"/>
  <c r="AE306" i="19"/>
  <c r="AH306" i="19"/>
  <c r="AM306" i="19"/>
  <c r="AN306" i="19"/>
  <c r="AO306" i="19"/>
  <c r="AP306" i="19"/>
  <c r="AR306" i="19"/>
  <c r="AS306" i="19"/>
  <c r="S307" i="19"/>
  <c r="V307" i="19"/>
  <c r="Y307" i="19"/>
  <c r="AO307" i="19" s="1"/>
  <c r="AB307" i="19"/>
  <c r="AE307" i="19"/>
  <c r="AH307" i="19"/>
  <c r="AM307" i="19"/>
  <c r="AP307" i="19" s="1"/>
  <c r="AQ307" i="19"/>
  <c r="AR307" i="19"/>
  <c r="AS307" i="19"/>
  <c r="S308" i="19"/>
  <c r="V308" i="19"/>
  <c r="AS308" i="19" s="1"/>
  <c r="Y308" i="19"/>
  <c r="AO308" i="19" s="1"/>
  <c r="AB308" i="19"/>
  <c r="AE308" i="19"/>
  <c r="AH308" i="19"/>
  <c r="AR308" i="19" s="1"/>
  <c r="AM308" i="19"/>
  <c r="AN308" i="19" s="1"/>
  <c r="AP308" i="19"/>
  <c r="S309" i="19"/>
  <c r="V309" i="19"/>
  <c r="AQ309" i="19" s="1"/>
  <c r="Y309" i="19"/>
  <c r="AB309" i="19"/>
  <c r="AE309" i="19"/>
  <c r="AH309" i="19"/>
  <c r="AR309" i="19" s="1"/>
  <c r="AM309" i="19"/>
  <c r="AN309" i="19" s="1"/>
  <c r="AO309" i="19"/>
  <c r="AP309" i="19"/>
  <c r="AS309" i="19"/>
  <c r="S310" i="19"/>
  <c r="V310" i="19"/>
  <c r="AQ310" i="19" s="1"/>
  <c r="Y310" i="19"/>
  <c r="AB310" i="19"/>
  <c r="AE310" i="19"/>
  <c r="AH310" i="19"/>
  <c r="AM310" i="19"/>
  <c r="AN310" i="19"/>
  <c r="AO310" i="19"/>
  <c r="AP310" i="19"/>
  <c r="AR310" i="19"/>
  <c r="AS310" i="19"/>
  <c r="S311" i="19"/>
  <c r="V311" i="19"/>
  <c r="Y311" i="19"/>
  <c r="AO311" i="19" s="1"/>
  <c r="AB311" i="19"/>
  <c r="AE311" i="19"/>
  <c r="AH311" i="19"/>
  <c r="AM311" i="19"/>
  <c r="AP311" i="19" s="1"/>
  <c r="AQ311" i="19"/>
  <c r="AR311" i="19"/>
  <c r="AS311" i="19"/>
  <c r="S312" i="19"/>
  <c r="V312" i="19"/>
  <c r="AS312" i="19" s="1"/>
  <c r="Y312" i="19"/>
  <c r="AO312" i="19" s="1"/>
  <c r="AB312" i="19"/>
  <c r="AE312" i="19"/>
  <c r="AH312" i="19"/>
  <c r="AR312" i="19" s="1"/>
  <c r="AM312" i="19"/>
  <c r="AN312" i="19" s="1"/>
  <c r="AP312" i="19"/>
  <c r="S313" i="19"/>
  <c r="V313" i="19"/>
  <c r="AQ313" i="19" s="1"/>
  <c r="Y313" i="19"/>
  <c r="AB313" i="19"/>
  <c r="AE313" i="19"/>
  <c r="AH313" i="19"/>
  <c r="AR313" i="19" s="1"/>
  <c r="AM313" i="19"/>
  <c r="AN313" i="19" s="1"/>
  <c r="AO313" i="19"/>
  <c r="AP313" i="19"/>
  <c r="AS313" i="19"/>
  <c r="S314" i="19"/>
  <c r="V314" i="19"/>
  <c r="AQ314" i="19" s="1"/>
  <c r="Y314" i="19"/>
  <c r="AB314" i="19"/>
  <c r="AE314" i="19"/>
  <c r="AH314" i="19"/>
  <c r="AM314" i="19"/>
  <c r="AN314" i="19"/>
  <c r="AO314" i="19"/>
  <c r="AP314" i="19"/>
  <c r="AR314" i="19"/>
  <c r="AS314" i="19"/>
  <c r="S315" i="19"/>
  <c r="V315" i="19"/>
  <c r="Y315" i="19"/>
  <c r="AO315" i="19" s="1"/>
  <c r="AB315" i="19"/>
  <c r="AE315" i="19"/>
  <c r="AH315" i="19"/>
  <c r="AM315" i="19"/>
  <c r="AP315" i="19" s="1"/>
  <c r="AQ315" i="19"/>
  <c r="AR315" i="19"/>
  <c r="AS315" i="19"/>
  <c r="S316" i="19"/>
  <c r="V316" i="19"/>
  <c r="AS316" i="19" s="1"/>
  <c r="Y316" i="19"/>
  <c r="AO316" i="19" s="1"/>
  <c r="AB316" i="19"/>
  <c r="AE316" i="19"/>
  <c r="AH316" i="19"/>
  <c r="AR316" i="19" s="1"/>
  <c r="AM316" i="19"/>
  <c r="AN316" i="19" s="1"/>
  <c r="AP316" i="19"/>
  <c r="S317" i="19"/>
  <c r="V317" i="19"/>
  <c r="AQ317" i="19" s="1"/>
  <c r="Y317" i="19"/>
  <c r="AB317" i="19"/>
  <c r="AE317" i="19"/>
  <c r="AH317" i="19"/>
  <c r="AR317" i="19" s="1"/>
  <c r="AM317" i="19"/>
  <c r="AN317" i="19" s="1"/>
  <c r="AO317" i="19"/>
  <c r="AP317" i="19"/>
  <c r="AS317" i="19"/>
  <c r="S318" i="19"/>
  <c r="V318" i="19"/>
  <c r="AQ318" i="19" s="1"/>
  <c r="Y318" i="19"/>
  <c r="AB318" i="19"/>
  <c r="AE318" i="19"/>
  <c r="AH318" i="19"/>
  <c r="AM318" i="19"/>
  <c r="AN318" i="19"/>
  <c r="AO318" i="19"/>
  <c r="AP318" i="19"/>
  <c r="AR318" i="19"/>
  <c r="AS318" i="19"/>
  <c r="S319" i="19"/>
  <c r="V319" i="19"/>
  <c r="Y319" i="19"/>
  <c r="AO319" i="19" s="1"/>
  <c r="AB319" i="19"/>
  <c r="AE319" i="19"/>
  <c r="AH319" i="19"/>
  <c r="AM319" i="19"/>
  <c r="AP319" i="19" s="1"/>
  <c r="AQ319" i="19"/>
  <c r="AR319" i="19"/>
  <c r="AS319" i="19"/>
  <c r="S320" i="19"/>
  <c r="V320" i="19"/>
  <c r="AS320" i="19" s="1"/>
  <c r="Y320" i="19"/>
  <c r="AO320" i="19" s="1"/>
  <c r="AB320" i="19"/>
  <c r="AE320" i="19"/>
  <c r="AH320" i="19"/>
  <c r="AR320" i="19" s="1"/>
  <c r="AM320" i="19"/>
  <c r="AN320" i="19" s="1"/>
  <c r="AP320" i="19"/>
  <c r="S321" i="19"/>
  <c r="V321" i="19"/>
  <c r="AQ321" i="19" s="1"/>
  <c r="Y321" i="19"/>
  <c r="AB321" i="19"/>
  <c r="AE321" i="19"/>
  <c r="AH321" i="19"/>
  <c r="AR321" i="19" s="1"/>
  <c r="AM321" i="19"/>
  <c r="AN321" i="19" s="1"/>
  <c r="AO321" i="19"/>
  <c r="AP321" i="19"/>
  <c r="AS321" i="19"/>
  <c r="S322" i="19"/>
  <c r="V322" i="19"/>
  <c r="AQ322" i="19" s="1"/>
  <c r="Y322" i="19"/>
  <c r="AB322" i="19"/>
  <c r="AE322" i="19"/>
  <c r="AH322" i="19"/>
  <c r="AM322" i="19"/>
  <c r="AN322" i="19"/>
  <c r="AO322" i="19"/>
  <c r="AP322" i="19"/>
  <c r="AR322" i="19"/>
  <c r="AS322" i="19"/>
  <c r="S323" i="19"/>
  <c r="V323" i="19"/>
  <c r="Y323" i="19"/>
  <c r="AO323" i="19" s="1"/>
  <c r="AB323" i="19"/>
  <c r="AE323" i="19"/>
  <c r="AH323" i="19"/>
  <c r="AM323" i="19"/>
  <c r="AP323" i="19" s="1"/>
  <c r="AQ323" i="19"/>
  <c r="AR323" i="19"/>
  <c r="AS323" i="19"/>
  <c r="S324" i="19"/>
  <c r="V324" i="19"/>
  <c r="AS324" i="19" s="1"/>
  <c r="Y324" i="19"/>
  <c r="AO324" i="19" s="1"/>
  <c r="AB324" i="19"/>
  <c r="AE324" i="19"/>
  <c r="AH324" i="19"/>
  <c r="AR324" i="19" s="1"/>
  <c r="AM324" i="19"/>
  <c r="AN324" i="19" s="1"/>
  <c r="AP324" i="19"/>
  <c r="S325" i="19"/>
  <c r="V325" i="19"/>
  <c r="AQ325" i="19" s="1"/>
  <c r="Y325" i="19"/>
  <c r="AB325" i="19"/>
  <c r="AE325" i="19"/>
  <c r="AH325" i="19"/>
  <c r="AR325" i="19" s="1"/>
  <c r="AM325" i="19"/>
  <c r="AN325" i="19" s="1"/>
  <c r="AO325" i="19"/>
  <c r="AP325" i="19"/>
  <c r="AS325" i="19"/>
  <c r="S326" i="19"/>
  <c r="V326" i="19"/>
  <c r="AQ326" i="19" s="1"/>
  <c r="Y326" i="19"/>
  <c r="AB326" i="19"/>
  <c r="AE326" i="19"/>
  <c r="AH326" i="19"/>
  <c r="AM326" i="19"/>
  <c r="AN326" i="19"/>
  <c r="AO326" i="19"/>
  <c r="AP326" i="19"/>
  <c r="AR326" i="19"/>
  <c r="AS326" i="19"/>
  <c r="S327" i="19"/>
  <c r="V327" i="19"/>
  <c r="Y327" i="19"/>
  <c r="AO327" i="19" s="1"/>
  <c r="AB327" i="19"/>
  <c r="AE327" i="19"/>
  <c r="AH327" i="19"/>
  <c r="AM327" i="19"/>
  <c r="AP327" i="19" s="1"/>
  <c r="AQ327" i="19"/>
  <c r="AR327" i="19"/>
  <c r="AS327" i="19"/>
  <c r="S328" i="19"/>
  <c r="V328" i="19"/>
  <c r="AS328" i="19" s="1"/>
  <c r="Y328" i="19"/>
  <c r="AO328" i="19" s="1"/>
  <c r="AB328" i="19"/>
  <c r="AE328" i="19"/>
  <c r="AH328" i="19"/>
  <c r="AR328" i="19" s="1"/>
  <c r="AM328" i="19"/>
  <c r="AN328" i="19" s="1"/>
  <c r="AP328" i="19"/>
  <c r="S329" i="19"/>
  <c r="V329" i="19"/>
  <c r="AQ329" i="19" s="1"/>
  <c r="Y329" i="19"/>
  <c r="AB329" i="19"/>
  <c r="AE329" i="19"/>
  <c r="AH329" i="19"/>
  <c r="AR329" i="19" s="1"/>
  <c r="AM329" i="19"/>
  <c r="AN329" i="19" s="1"/>
  <c r="AO329" i="19"/>
  <c r="AP329" i="19"/>
  <c r="AS329" i="19"/>
  <c r="S330" i="19"/>
  <c r="V330" i="19"/>
  <c r="AQ330" i="19" s="1"/>
  <c r="Y330" i="19"/>
  <c r="AB330" i="19"/>
  <c r="AE330" i="19"/>
  <c r="AH330" i="19"/>
  <c r="AM330" i="19"/>
  <c r="AN330" i="19"/>
  <c r="AO330" i="19"/>
  <c r="AP330" i="19"/>
  <c r="AR330" i="19"/>
  <c r="AS330" i="19"/>
  <c r="S331" i="19"/>
  <c r="V331" i="19"/>
  <c r="Y331" i="19"/>
  <c r="AO331" i="19" s="1"/>
  <c r="AB331" i="19"/>
  <c r="AE331" i="19"/>
  <c r="AH331" i="19"/>
  <c r="AM331" i="19"/>
  <c r="AP331" i="19" s="1"/>
  <c r="AQ331" i="19"/>
  <c r="AR331" i="19"/>
  <c r="AS331" i="19"/>
  <c r="S332" i="19"/>
  <c r="V332" i="19"/>
  <c r="AS332" i="19" s="1"/>
  <c r="Y332" i="19"/>
  <c r="AO332" i="19" s="1"/>
  <c r="AB332" i="19"/>
  <c r="AE332" i="19"/>
  <c r="AH332" i="19"/>
  <c r="AR332" i="19" s="1"/>
  <c r="AM332" i="19"/>
  <c r="AN332" i="19" s="1"/>
  <c r="AP332" i="19"/>
  <c r="S333" i="19"/>
  <c r="V333" i="19"/>
  <c r="AQ333" i="19" s="1"/>
  <c r="Y333" i="19"/>
  <c r="AB333" i="19"/>
  <c r="AE333" i="19"/>
  <c r="AH333" i="19"/>
  <c r="AR333" i="19" s="1"/>
  <c r="AM333" i="19"/>
  <c r="AN333" i="19" s="1"/>
  <c r="AO333" i="19"/>
  <c r="AP333" i="19"/>
  <c r="AS333" i="19"/>
  <c r="S334" i="19"/>
  <c r="V334" i="19"/>
  <c r="AQ334" i="19" s="1"/>
  <c r="Y334" i="19"/>
  <c r="AB334" i="19"/>
  <c r="AE334" i="19"/>
  <c r="AH334" i="19"/>
  <c r="AM334" i="19"/>
  <c r="AN334" i="19"/>
  <c r="AO334" i="19"/>
  <c r="AP334" i="19"/>
  <c r="AR334" i="19"/>
  <c r="AS334" i="19"/>
  <c r="S335" i="19"/>
  <c r="V335" i="19"/>
  <c r="Y335" i="19"/>
  <c r="AO335" i="19" s="1"/>
  <c r="AB335" i="19"/>
  <c r="AE335" i="19"/>
  <c r="AH335" i="19"/>
  <c r="AM335" i="19"/>
  <c r="AP335" i="19" s="1"/>
  <c r="AQ335" i="19"/>
  <c r="AR335" i="19"/>
  <c r="AS335" i="19"/>
  <c r="S336" i="19"/>
  <c r="V336" i="19"/>
  <c r="AS336" i="19" s="1"/>
  <c r="Y336" i="19"/>
  <c r="AO336" i="19" s="1"/>
  <c r="AB336" i="19"/>
  <c r="AE336" i="19"/>
  <c r="AH336" i="19"/>
  <c r="AR336" i="19" s="1"/>
  <c r="AM336" i="19"/>
  <c r="AN336" i="19" s="1"/>
  <c r="AP336" i="19"/>
  <c r="S337" i="19"/>
  <c r="V337" i="19"/>
  <c r="AQ337" i="19" s="1"/>
  <c r="Y337" i="19"/>
  <c r="AB337" i="19"/>
  <c r="AE337" i="19"/>
  <c r="AH337" i="19"/>
  <c r="AR337" i="19" s="1"/>
  <c r="AM337" i="19"/>
  <c r="AN337" i="19" s="1"/>
  <c r="AO337" i="19"/>
  <c r="AP337" i="19"/>
  <c r="AS337" i="19"/>
  <c r="S338" i="19"/>
  <c r="V338" i="19"/>
  <c r="AQ338" i="19" s="1"/>
  <c r="Y338" i="19"/>
  <c r="AB338" i="19"/>
  <c r="AE338" i="19"/>
  <c r="AH338" i="19"/>
  <c r="AM338" i="19"/>
  <c r="AN338" i="19"/>
  <c r="AO338" i="19"/>
  <c r="AP338" i="19"/>
  <c r="AR338" i="19"/>
  <c r="AS338" i="19"/>
  <c r="S339" i="19"/>
  <c r="V339" i="19"/>
  <c r="Y339" i="19"/>
  <c r="AO339" i="19" s="1"/>
  <c r="AB339" i="19"/>
  <c r="AE339" i="19"/>
  <c r="AH339" i="19"/>
  <c r="AM339" i="19"/>
  <c r="AP339" i="19" s="1"/>
  <c r="AQ339" i="19"/>
  <c r="AR339" i="19"/>
  <c r="AS339" i="19"/>
  <c r="S340" i="19"/>
  <c r="V340" i="19"/>
  <c r="AS340" i="19" s="1"/>
  <c r="Y340" i="19"/>
  <c r="AO340" i="19" s="1"/>
  <c r="AB340" i="19"/>
  <c r="AE340" i="19"/>
  <c r="AH340" i="19"/>
  <c r="AR340" i="19" s="1"/>
  <c r="AM340" i="19"/>
  <c r="AN340" i="19" s="1"/>
  <c r="AP340" i="19"/>
  <c r="S341" i="19"/>
  <c r="V341" i="19"/>
  <c r="AQ341" i="19" s="1"/>
  <c r="Y341" i="19"/>
  <c r="AB341" i="19"/>
  <c r="AE341" i="19"/>
  <c r="AH341" i="19"/>
  <c r="AR341" i="19" s="1"/>
  <c r="AM341" i="19"/>
  <c r="AN341" i="19" s="1"/>
  <c r="AO341" i="19"/>
  <c r="AP341" i="19"/>
  <c r="AS341" i="19"/>
  <c r="S342" i="19"/>
  <c r="V342" i="19"/>
  <c r="AQ342" i="19" s="1"/>
  <c r="Y342" i="19"/>
  <c r="AB342" i="19"/>
  <c r="AE342" i="19"/>
  <c r="AH342" i="19"/>
  <c r="AM342" i="19"/>
  <c r="AN342" i="19"/>
  <c r="AO342" i="19"/>
  <c r="AP342" i="19"/>
  <c r="AR342" i="19"/>
  <c r="AS342" i="19"/>
  <c r="S343" i="19"/>
  <c r="V343" i="19"/>
  <c r="Y343" i="19"/>
  <c r="AO343" i="19" s="1"/>
  <c r="AB343" i="19"/>
  <c r="AE343" i="19"/>
  <c r="AH343" i="19"/>
  <c r="AM343" i="19"/>
  <c r="AP343" i="19" s="1"/>
  <c r="AQ343" i="19"/>
  <c r="AR343" i="19"/>
  <c r="AS343" i="19"/>
  <c r="S344" i="19"/>
  <c r="V344" i="19"/>
  <c r="AS344" i="19" s="1"/>
  <c r="Y344" i="19"/>
  <c r="AO344" i="19" s="1"/>
  <c r="AB344" i="19"/>
  <c r="AE344" i="19"/>
  <c r="AH344" i="19"/>
  <c r="AR344" i="19" s="1"/>
  <c r="AM344" i="19"/>
  <c r="AN344" i="19" s="1"/>
  <c r="AP344" i="19"/>
  <c r="S345" i="19"/>
  <c r="V345" i="19"/>
  <c r="AQ345" i="19" s="1"/>
  <c r="Y345" i="19"/>
  <c r="AB345" i="19"/>
  <c r="AE345" i="19"/>
  <c r="AH345" i="19"/>
  <c r="AR345" i="19" s="1"/>
  <c r="AM345" i="19"/>
  <c r="AN345" i="19" s="1"/>
  <c r="AO345" i="19"/>
  <c r="AP345" i="19"/>
  <c r="AS345" i="19"/>
  <c r="S346" i="19"/>
  <c r="V346" i="19"/>
  <c r="AQ346" i="19" s="1"/>
  <c r="Y346" i="19"/>
  <c r="AB346" i="19"/>
  <c r="AE346" i="19"/>
  <c r="AH346" i="19"/>
  <c r="AM346" i="19"/>
  <c r="AN346" i="19"/>
  <c r="AO346" i="19"/>
  <c r="AP346" i="19"/>
  <c r="AR346" i="19"/>
  <c r="AS346" i="19"/>
  <c r="S347" i="19"/>
  <c r="V347" i="19"/>
  <c r="Y347" i="19"/>
  <c r="AB347" i="19"/>
  <c r="AE347" i="19"/>
  <c r="AH347" i="19"/>
  <c r="AM347" i="19"/>
  <c r="AQ347" i="19"/>
  <c r="AR347" i="19"/>
  <c r="AS347" i="19"/>
  <c r="S348" i="19"/>
  <c r="V348" i="19"/>
  <c r="Y348" i="19"/>
  <c r="AO348" i="19" s="1"/>
  <c r="AB348" i="19"/>
  <c r="AE348" i="19"/>
  <c r="AH348" i="19"/>
  <c r="AR348" i="19" s="1"/>
  <c r="AM348" i="19"/>
  <c r="AP348" i="19"/>
  <c r="S349" i="19"/>
  <c r="V349" i="19"/>
  <c r="AQ349" i="19" s="1"/>
  <c r="Y349" i="19"/>
  <c r="AB349" i="19"/>
  <c r="AE349" i="19"/>
  <c r="AH349" i="19"/>
  <c r="AR349" i="19" s="1"/>
  <c r="AM349" i="19"/>
  <c r="AN349" i="19" s="1"/>
  <c r="AO349" i="19"/>
  <c r="AP349" i="19"/>
  <c r="AS349" i="19"/>
  <c r="S350" i="19"/>
  <c r="V350" i="19"/>
  <c r="AQ350" i="19" s="1"/>
  <c r="Y350" i="19"/>
  <c r="AB350" i="19"/>
  <c r="AE350" i="19"/>
  <c r="AH350" i="19"/>
  <c r="AM350" i="19"/>
  <c r="AN350" i="19"/>
  <c r="AO350" i="19"/>
  <c r="AP350" i="19"/>
  <c r="AR350" i="19"/>
  <c r="AS350" i="19"/>
  <c r="S351" i="19"/>
  <c r="V351" i="19"/>
  <c r="Y351" i="19"/>
  <c r="AB351" i="19"/>
  <c r="AE351" i="19"/>
  <c r="AH351" i="19"/>
  <c r="AM351" i="19"/>
  <c r="AQ351" i="19"/>
  <c r="AR351" i="19"/>
  <c r="AS351" i="19"/>
  <c r="S352" i="19"/>
  <c r="V352" i="19"/>
  <c r="Y352" i="19"/>
  <c r="AO352" i="19" s="1"/>
  <c r="AB352" i="19"/>
  <c r="AE352" i="19"/>
  <c r="AH352" i="19"/>
  <c r="AR352" i="19" s="1"/>
  <c r="AM352" i="19"/>
  <c r="AP352" i="19"/>
  <c r="S353" i="19"/>
  <c r="V353" i="19"/>
  <c r="AQ353" i="19" s="1"/>
  <c r="Y353" i="19"/>
  <c r="AB353" i="19"/>
  <c r="AE353" i="19"/>
  <c r="AH353" i="19"/>
  <c r="AR353" i="19" s="1"/>
  <c r="AM353" i="19"/>
  <c r="AN353" i="19" s="1"/>
  <c r="AO353" i="19"/>
  <c r="AP353" i="19"/>
  <c r="AS353" i="19"/>
  <c r="S354" i="19"/>
  <c r="V354" i="19"/>
  <c r="AQ354" i="19" s="1"/>
  <c r="Y354" i="19"/>
  <c r="AB354" i="19"/>
  <c r="AE354" i="19"/>
  <c r="AH354" i="19"/>
  <c r="AM354" i="19"/>
  <c r="AN354" i="19"/>
  <c r="AO354" i="19"/>
  <c r="AP354" i="19"/>
  <c r="AR354" i="19"/>
  <c r="AS354" i="19"/>
  <c r="S355" i="19"/>
  <c r="V355" i="19"/>
  <c r="Y355" i="19"/>
  <c r="AB355" i="19"/>
  <c r="AE355" i="19"/>
  <c r="AH355" i="19"/>
  <c r="AM355" i="19"/>
  <c r="AQ355" i="19"/>
  <c r="AR355" i="19"/>
  <c r="AS355" i="19"/>
  <c r="S356" i="19"/>
  <c r="V356" i="19"/>
  <c r="Y356" i="19"/>
  <c r="AO356" i="19" s="1"/>
  <c r="AB356" i="19"/>
  <c r="AE356" i="19"/>
  <c r="AH356" i="19"/>
  <c r="AR356" i="19" s="1"/>
  <c r="AM356" i="19"/>
  <c r="AP356" i="19"/>
  <c r="S357" i="19"/>
  <c r="V357" i="19"/>
  <c r="AQ357" i="19" s="1"/>
  <c r="Y357" i="19"/>
  <c r="AB357" i="19"/>
  <c r="AE357" i="19"/>
  <c r="AH357" i="19"/>
  <c r="AR357" i="19" s="1"/>
  <c r="AM357" i="19"/>
  <c r="AN357" i="19" s="1"/>
  <c r="AO357" i="19"/>
  <c r="AP357" i="19"/>
  <c r="AS357" i="19"/>
  <c r="S358" i="19"/>
  <c r="V358" i="19"/>
  <c r="AQ358" i="19" s="1"/>
  <c r="Y358" i="19"/>
  <c r="AB358" i="19"/>
  <c r="AE358" i="19"/>
  <c r="AH358" i="19"/>
  <c r="AM358" i="19"/>
  <c r="AN358" i="19"/>
  <c r="AO358" i="19"/>
  <c r="AP358" i="19"/>
  <c r="AR358" i="19"/>
  <c r="AS358" i="19"/>
  <c r="S359" i="19"/>
  <c r="V359" i="19"/>
  <c r="Y359" i="19"/>
  <c r="AB359" i="19"/>
  <c r="AE359" i="19"/>
  <c r="AH359" i="19"/>
  <c r="AM359" i="19"/>
  <c r="AQ359" i="19"/>
  <c r="AR359" i="19"/>
  <c r="AS359" i="19"/>
  <c r="S360" i="19"/>
  <c r="V360" i="19"/>
  <c r="Y360" i="19"/>
  <c r="AO360" i="19" s="1"/>
  <c r="AB360" i="19"/>
  <c r="AE360" i="19"/>
  <c r="AH360" i="19"/>
  <c r="AR360" i="19" s="1"/>
  <c r="AM360" i="19"/>
  <c r="AP360" i="19"/>
  <c r="S361" i="19"/>
  <c r="V361" i="19"/>
  <c r="AQ361" i="19" s="1"/>
  <c r="Y361" i="19"/>
  <c r="AB361" i="19"/>
  <c r="AE361" i="19"/>
  <c r="AH361" i="19"/>
  <c r="AR361" i="19" s="1"/>
  <c r="AM361" i="19"/>
  <c r="AN361" i="19" s="1"/>
  <c r="AO361" i="19"/>
  <c r="AP361" i="19"/>
  <c r="AS361" i="19"/>
  <c r="S362" i="19"/>
  <c r="V362" i="19"/>
  <c r="AQ362" i="19" s="1"/>
  <c r="Y362" i="19"/>
  <c r="AB362" i="19"/>
  <c r="AE362" i="19"/>
  <c r="AH362" i="19"/>
  <c r="AM362" i="19"/>
  <c r="AN362" i="19"/>
  <c r="AO362" i="19"/>
  <c r="AP362" i="19"/>
  <c r="AR362" i="19"/>
  <c r="AS362" i="19"/>
  <c r="S363" i="19"/>
  <c r="V363" i="19"/>
  <c r="Y363" i="19"/>
  <c r="AB363" i="19"/>
  <c r="AE363" i="19"/>
  <c r="AH363" i="19"/>
  <c r="AM363" i="19"/>
  <c r="AP363" i="19" s="1"/>
  <c r="AN363" i="19"/>
  <c r="AQ363" i="19"/>
  <c r="AR363" i="19"/>
  <c r="AS363" i="19"/>
  <c r="S364" i="19"/>
  <c r="V364" i="19"/>
  <c r="AS364" i="19" s="1"/>
  <c r="Y364" i="19"/>
  <c r="AB364" i="19"/>
  <c r="AE364" i="19"/>
  <c r="AH364" i="19"/>
  <c r="AR364" i="19" s="1"/>
  <c r="AM364" i="19"/>
  <c r="AP364" i="19"/>
  <c r="AQ364" i="19"/>
  <c r="S365" i="19"/>
  <c r="V365" i="19"/>
  <c r="AQ365" i="19" s="1"/>
  <c r="Y365" i="19"/>
  <c r="AB365" i="19"/>
  <c r="AE365" i="19"/>
  <c r="AS365" i="19" s="1"/>
  <c r="AH365" i="19"/>
  <c r="AR365" i="19" s="1"/>
  <c r="AM365" i="19"/>
  <c r="AN365" i="19" s="1"/>
  <c r="AO365" i="19"/>
  <c r="AP365" i="19"/>
  <c r="S366" i="19"/>
  <c r="V366" i="19"/>
  <c r="AQ366" i="19" s="1"/>
  <c r="Y366" i="19"/>
  <c r="AB366" i="19"/>
  <c r="AE366" i="19"/>
  <c r="AS366" i="19" s="1"/>
  <c r="AH366" i="19"/>
  <c r="AM366" i="19"/>
  <c r="AN366" i="19"/>
  <c r="AO366" i="19"/>
  <c r="AP366" i="19"/>
  <c r="AR366" i="19"/>
  <c r="S367" i="19"/>
  <c r="V367" i="19"/>
  <c r="Y367" i="19"/>
  <c r="AB367" i="19"/>
  <c r="AE367" i="19"/>
  <c r="AH367" i="19"/>
  <c r="AM367" i="19"/>
  <c r="AP367" i="19" s="1"/>
  <c r="AQ367" i="19"/>
  <c r="AR367" i="19"/>
  <c r="AS367" i="19"/>
  <c r="S368" i="19"/>
  <c r="V368" i="19"/>
  <c r="AS368" i="19" s="1"/>
  <c r="Y368" i="19"/>
  <c r="AB368" i="19"/>
  <c r="AE368" i="19"/>
  <c r="AH368" i="19"/>
  <c r="AR368" i="19" s="1"/>
  <c r="AM368" i="19"/>
  <c r="AN368" i="19" s="1"/>
  <c r="S369" i="19"/>
  <c r="V369" i="19"/>
  <c r="AQ369" i="19" s="1"/>
  <c r="Y369" i="19"/>
  <c r="AB369" i="19"/>
  <c r="AE369" i="19"/>
  <c r="AH369" i="19"/>
  <c r="AR369" i="19" s="1"/>
  <c r="AM369" i="19"/>
  <c r="AO369" i="19"/>
  <c r="AP369" i="19"/>
  <c r="AS369" i="19"/>
  <c r="S370" i="19"/>
  <c r="V370" i="19"/>
  <c r="AQ370" i="19" s="1"/>
  <c r="Y370" i="19"/>
  <c r="AB370" i="19"/>
  <c r="AE370" i="19"/>
  <c r="AH370" i="19"/>
  <c r="AM370" i="19"/>
  <c r="AN370" i="19"/>
  <c r="AO370" i="19"/>
  <c r="AP370" i="19"/>
  <c r="AR370" i="19"/>
  <c r="AS370" i="19"/>
  <c r="S371" i="19"/>
  <c r="V371" i="19"/>
  <c r="Y371" i="19"/>
  <c r="AB371" i="19"/>
  <c r="AE371" i="19"/>
  <c r="AH371" i="19"/>
  <c r="AM371" i="19"/>
  <c r="AP371" i="19" s="1"/>
  <c r="AN371" i="19"/>
  <c r="AQ371" i="19"/>
  <c r="AR371" i="19"/>
  <c r="AS371" i="19"/>
  <c r="S372" i="19"/>
  <c r="V372" i="19"/>
  <c r="AS372" i="19" s="1"/>
  <c r="Y372" i="19"/>
  <c r="AB372" i="19"/>
  <c r="AE372" i="19"/>
  <c r="AH372" i="19"/>
  <c r="AR372" i="19" s="1"/>
  <c r="AM372" i="19"/>
  <c r="AP372" i="19"/>
  <c r="AQ372" i="19"/>
  <c r="S373" i="19"/>
  <c r="V373" i="19"/>
  <c r="AS373" i="19" s="1"/>
  <c r="Y373" i="19"/>
  <c r="AO373" i="19" s="1"/>
  <c r="AB373" i="19"/>
  <c r="AE373" i="19"/>
  <c r="AH373" i="19"/>
  <c r="AR373" i="19" s="1"/>
  <c r="AM373" i="19"/>
  <c r="AQ373" i="19"/>
  <c r="S374" i="19"/>
  <c r="V374" i="19"/>
  <c r="AQ374" i="19" s="1"/>
  <c r="Y374" i="19"/>
  <c r="AB374" i="19"/>
  <c r="AE374" i="19"/>
  <c r="AH374" i="19"/>
  <c r="AM374" i="19"/>
  <c r="AN374" i="19"/>
  <c r="AO374" i="19"/>
  <c r="AP374" i="19"/>
  <c r="AR374" i="19"/>
  <c r="AS374" i="19"/>
  <c r="S375" i="19"/>
  <c r="V375" i="19"/>
  <c r="Y375" i="19"/>
  <c r="AO375" i="19" s="1"/>
  <c r="AB375" i="19"/>
  <c r="AE375" i="19"/>
  <c r="AH375" i="19"/>
  <c r="AM375" i="19"/>
  <c r="AP375" i="19" s="1"/>
  <c r="AQ375" i="19"/>
  <c r="AR375" i="19"/>
  <c r="AS375" i="19"/>
  <c r="S376" i="19"/>
  <c r="V376" i="19"/>
  <c r="AS376" i="19" s="1"/>
  <c r="Y376" i="19"/>
  <c r="AB376" i="19"/>
  <c r="AE376" i="19"/>
  <c r="AH376" i="19"/>
  <c r="AM376" i="19"/>
  <c r="AP376" i="19" s="1"/>
  <c r="AQ376" i="19"/>
  <c r="AR376" i="19"/>
  <c r="S377" i="19"/>
  <c r="V377" i="19"/>
  <c r="Y377" i="19"/>
  <c r="AB377" i="19"/>
  <c r="AE377" i="19"/>
  <c r="AH377" i="19"/>
  <c r="AR377" i="19" s="1"/>
  <c r="AM377" i="19"/>
  <c r="AN377" i="19" s="1"/>
  <c r="AO377" i="19"/>
  <c r="AP377" i="19"/>
  <c r="AQ377" i="19"/>
  <c r="AS377" i="19"/>
  <c r="S378" i="19"/>
  <c r="V378" i="19"/>
  <c r="AQ378" i="19" s="1"/>
  <c r="Y378" i="19"/>
  <c r="AB378" i="19"/>
  <c r="AE378" i="19"/>
  <c r="AS378" i="19" s="1"/>
  <c r="AH378" i="19"/>
  <c r="AR378" i="19" s="1"/>
  <c r="AM378" i="19"/>
  <c r="AN378" i="19"/>
  <c r="AO378" i="19"/>
  <c r="AP378" i="19"/>
  <c r="S379" i="19"/>
  <c r="V379" i="19"/>
  <c r="Y379" i="19"/>
  <c r="AB379" i="19"/>
  <c r="AE379" i="19"/>
  <c r="AS379" i="19" s="1"/>
  <c r="AH379" i="19"/>
  <c r="AM379" i="19"/>
  <c r="AP379" i="19" s="1"/>
  <c r="AN379" i="19"/>
  <c r="AO379" i="19"/>
  <c r="AQ379" i="19"/>
  <c r="AR379" i="19"/>
  <c r="S380" i="19"/>
  <c r="V380" i="19"/>
  <c r="AS380" i="19" s="1"/>
  <c r="Y380" i="19"/>
  <c r="AB380" i="19"/>
  <c r="AE380" i="19"/>
  <c r="AH380" i="19"/>
  <c r="AR380" i="19" s="1"/>
  <c r="AM380" i="19"/>
  <c r="AP380" i="19"/>
  <c r="AQ380" i="19"/>
  <c r="S381" i="19"/>
  <c r="V381" i="19"/>
  <c r="AS381" i="19" s="1"/>
  <c r="Y381" i="19"/>
  <c r="AO381" i="19" s="1"/>
  <c r="AB381" i="19"/>
  <c r="AE381" i="19"/>
  <c r="AH381" i="19"/>
  <c r="AR381" i="19" s="1"/>
  <c r="AM381" i="19"/>
  <c r="AQ381" i="19"/>
  <c r="S382" i="19"/>
  <c r="V382" i="19"/>
  <c r="AQ382" i="19" s="1"/>
  <c r="Y382" i="19"/>
  <c r="AB382" i="19"/>
  <c r="AE382" i="19"/>
  <c r="AH382" i="19"/>
  <c r="AM382" i="19"/>
  <c r="AN382" i="19"/>
  <c r="AO382" i="19"/>
  <c r="AP382" i="19"/>
  <c r="AR382" i="19"/>
  <c r="AS382" i="19"/>
  <c r="S383" i="19"/>
  <c r="V383" i="19"/>
  <c r="Y383" i="19"/>
  <c r="AO383" i="19" s="1"/>
  <c r="AB383" i="19"/>
  <c r="AE383" i="19"/>
  <c r="AH383" i="19"/>
  <c r="AM383" i="19"/>
  <c r="AP383" i="19" s="1"/>
  <c r="AQ383" i="19"/>
  <c r="AR383" i="19"/>
  <c r="AS383" i="19"/>
  <c r="S384" i="19"/>
  <c r="V384" i="19"/>
  <c r="AS384" i="19" s="1"/>
  <c r="Y384" i="19"/>
  <c r="AB384" i="19"/>
  <c r="AE384" i="19"/>
  <c r="AH384" i="19"/>
  <c r="AM384" i="19"/>
  <c r="AP384" i="19" s="1"/>
  <c r="AQ384" i="19"/>
  <c r="AR384" i="19"/>
  <c r="S385" i="19"/>
  <c r="V385" i="19"/>
  <c r="Y385" i="19"/>
  <c r="AB385" i="19"/>
  <c r="AE385" i="19"/>
  <c r="AH385" i="19"/>
  <c r="AR385" i="19" s="1"/>
  <c r="AM385" i="19"/>
  <c r="AN385" i="19" s="1"/>
  <c r="AO385" i="19"/>
  <c r="AP385" i="19"/>
  <c r="AQ385" i="19"/>
  <c r="AS385" i="19"/>
  <c r="S386" i="19"/>
  <c r="V386" i="19"/>
  <c r="AQ386" i="19" s="1"/>
  <c r="Y386" i="19"/>
  <c r="AB386" i="19"/>
  <c r="AE386" i="19"/>
  <c r="AS386" i="19" s="1"/>
  <c r="AH386" i="19"/>
  <c r="AR386" i="19" s="1"/>
  <c r="AM386" i="19"/>
  <c r="AN386" i="19"/>
  <c r="AO386" i="19"/>
  <c r="AP386" i="19"/>
  <c r="S387" i="19"/>
  <c r="V387" i="19"/>
  <c r="Y387" i="19"/>
  <c r="AB387" i="19"/>
  <c r="AE387" i="19"/>
  <c r="AS387" i="19" s="1"/>
  <c r="AH387" i="19"/>
  <c r="AM387" i="19"/>
  <c r="AP387" i="19" s="1"/>
  <c r="AN387" i="19"/>
  <c r="AO387" i="19"/>
  <c r="AQ387" i="19"/>
  <c r="AR387" i="19"/>
  <c r="S388" i="19"/>
  <c r="V388" i="19"/>
  <c r="AS388" i="19" s="1"/>
  <c r="Y388" i="19"/>
  <c r="AB388" i="19"/>
  <c r="AE388" i="19"/>
  <c r="AH388" i="19"/>
  <c r="AR388" i="19" s="1"/>
  <c r="AM388" i="19"/>
  <c r="AP388" i="19"/>
  <c r="AQ388" i="19"/>
  <c r="S389" i="19"/>
  <c r="V389" i="19"/>
  <c r="AS389" i="19" s="1"/>
  <c r="Y389" i="19"/>
  <c r="AO389" i="19" s="1"/>
  <c r="AB389" i="19"/>
  <c r="AE389" i="19"/>
  <c r="AH389" i="19"/>
  <c r="AR389" i="19" s="1"/>
  <c r="AM389" i="19"/>
  <c r="AQ389" i="19"/>
  <c r="S390" i="19"/>
  <c r="V390" i="19"/>
  <c r="AQ390" i="19" s="1"/>
  <c r="Y390" i="19"/>
  <c r="AB390" i="19"/>
  <c r="AE390" i="19"/>
  <c r="AH390" i="19"/>
  <c r="AM390" i="19"/>
  <c r="AN390" i="19"/>
  <c r="AO390" i="19"/>
  <c r="AP390" i="19"/>
  <c r="AR390" i="19"/>
  <c r="AS390" i="19"/>
  <c r="S391" i="19"/>
  <c r="V391" i="19"/>
  <c r="Y391" i="19"/>
  <c r="AO391" i="19" s="1"/>
  <c r="AB391" i="19"/>
  <c r="AE391" i="19"/>
  <c r="AH391" i="19"/>
  <c r="AM391" i="19"/>
  <c r="AP391" i="19" s="1"/>
  <c r="AQ391" i="19"/>
  <c r="AR391" i="19"/>
  <c r="AS391" i="19"/>
  <c r="S392" i="19"/>
  <c r="V392" i="19"/>
  <c r="AS392" i="19" s="1"/>
  <c r="Y392" i="19"/>
  <c r="AB392" i="19"/>
  <c r="AE392" i="19"/>
  <c r="AH392" i="19"/>
  <c r="AM392" i="19"/>
  <c r="AP392" i="19" s="1"/>
  <c r="AQ392" i="19"/>
  <c r="AR392" i="19"/>
  <c r="S393" i="19"/>
  <c r="V393" i="19"/>
  <c r="Y393" i="19"/>
  <c r="AB393" i="19"/>
  <c r="AE393" i="19"/>
  <c r="AH393" i="19"/>
  <c r="AR393" i="19" s="1"/>
  <c r="AM393" i="19"/>
  <c r="AN393" i="19" s="1"/>
  <c r="AO393" i="19"/>
  <c r="AP393" i="19"/>
  <c r="AQ393" i="19"/>
  <c r="AS393" i="19"/>
  <c r="S394" i="19"/>
  <c r="V394" i="19"/>
  <c r="AQ394" i="19" s="1"/>
  <c r="Y394" i="19"/>
  <c r="AB394" i="19"/>
  <c r="AE394" i="19"/>
  <c r="AS394" i="19" s="1"/>
  <c r="AH394" i="19"/>
  <c r="AR394" i="19" s="1"/>
  <c r="AM394" i="19"/>
  <c r="AN394" i="19"/>
  <c r="AO394" i="19"/>
  <c r="AP394" i="19"/>
  <c r="S395" i="19"/>
  <c r="V395" i="19"/>
  <c r="Y395" i="19"/>
  <c r="AB395" i="19"/>
  <c r="AE395" i="19"/>
  <c r="AS395" i="19" s="1"/>
  <c r="AH395" i="19"/>
  <c r="AM395" i="19"/>
  <c r="AP395" i="19" s="1"/>
  <c r="AN395" i="19"/>
  <c r="AO395" i="19"/>
  <c r="AQ395" i="19"/>
  <c r="AR395" i="19"/>
  <c r="S396" i="19"/>
  <c r="V396" i="19"/>
  <c r="AS396" i="19" s="1"/>
  <c r="Y396" i="19"/>
  <c r="AB396" i="19"/>
  <c r="AE396" i="19"/>
  <c r="AH396" i="19"/>
  <c r="AR396" i="19" s="1"/>
  <c r="AM396" i="19"/>
  <c r="AN396" i="19"/>
  <c r="AP396" i="19"/>
  <c r="AQ396" i="19"/>
  <c r="S397" i="19"/>
  <c r="V397" i="19"/>
  <c r="AS397" i="19" s="1"/>
  <c r="Y397" i="19"/>
  <c r="AO397" i="19" s="1"/>
  <c r="AB397" i="19"/>
  <c r="AE397" i="19"/>
  <c r="AH397" i="19"/>
  <c r="AR397" i="19" s="1"/>
  <c r="AM397" i="19"/>
  <c r="AQ397" i="19"/>
  <c r="S398" i="19"/>
  <c r="V398" i="19"/>
  <c r="AQ398" i="19" s="1"/>
  <c r="Y398" i="19"/>
  <c r="AB398" i="19"/>
  <c r="AE398" i="19"/>
  <c r="AH398" i="19"/>
  <c r="AM398" i="19"/>
  <c r="AN398" i="19"/>
  <c r="AO398" i="19"/>
  <c r="AP398" i="19"/>
  <c r="AR398" i="19"/>
  <c r="AS398" i="19"/>
  <c r="S399" i="19"/>
  <c r="V399" i="19"/>
  <c r="Y399" i="19"/>
  <c r="AO399" i="19" s="1"/>
  <c r="AB399" i="19"/>
  <c r="AE399" i="19"/>
  <c r="AH399" i="19"/>
  <c r="AM399" i="19"/>
  <c r="AP399" i="19" s="1"/>
  <c r="AQ399" i="19"/>
  <c r="AR399" i="19"/>
  <c r="AS399" i="19"/>
  <c r="S400" i="19"/>
  <c r="V400" i="19"/>
  <c r="AS400" i="19" s="1"/>
  <c r="Y400" i="19"/>
  <c r="AB400" i="19"/>
  <c r="AE400" i="19"/>
  <c r="AH400" i="19"/>
  <c r="AM400" i="19"/>
  <c r="AP400" i="19" s="1"/>
  <c r="AQ400" i="19"/>
  <c r="AR400" i="19"/>
  <c r="S401" i="19"/>
  <c r="V401" i="19"/>
  <c r="Y401" i="19"/>
  <c r="AB401" i="19"/>
  <c r="AE401" i="19"/>
  <c r="AH401" i="19"/>
  <c r="AR401" i="19" s="1"/>
  <c r="AM401" i="19"/>
  <c r="AN401" i="19" s="1"/>
  <c r="AO401" i="19"/>
  <c r="AQ401" i="19"/>
  <c r="AS401" i="19"/>
  <c r="S402" i="19"/>
  <c r="V402" i="19"/>
  <c r="AQ402" i="19" s="1"/>
  <c r="Y402" i="19"/>
  <c r="AB402" i="19"/>
  <c r="AE402" i="19"/>
  <c r="AS402" i="19" s="1"/>
  <c r="AH402" i="19"/>
  <c r="AR402" i="19" s="1"/>
  <c r="AM402" i="19"/>
  <c r="AN402" i="19"/>
  <c r="AO402" i="19"/>
  <c r="AP402" i="19"/>
  <c r="S403" i="19"/>
  <c r="V403" i="19"/>
  <c r="Y403" i="19"/>
  <c r="AB403" i="19"/>
  <c r="AE403" i="19"/>
  <c r="AS403" i="19" s="1"/>
  <c r="AH403" i="19"/>
  <c r="AM403" i="19"/>
  <c r="AP403" i="19" s="1"/>
  <c r="AN403" i="19"/>
  <c r="AO403" i="19"/>
  <c r="AQ403" i="19"/>
  <c r="AR403" i="19"/>
  <c r="S404" i="19"/>
  <c r="V404" i="19"/>
  <c r="Y404" i="19"/>
  <c r="AB404" i="19"/>
  <c r="AE404" i="19"/>
  <c r="AH404" i="19"/>
  <c r="AR404" i="19" s="1"/>
  <c r="AM404" i="19"/>
  <c r="AN404" i="19"/>
  <c r="AP404" i="19"/>
  <c r="AQ404" i="19"/>
  <c r="AS404" i="19"/>
  <c r="S405" i="19"/>
  <c r="V405" i="19"/>
  <c r="AQ405" i="19" s="1"/>
  <c r="Y405" i="19"/>
  <c r="AB405" i="19"/>
  <c r="AE405" i="19"/>
  <c r="AH405" i="19"/>
  <c r="AM405" i="19"/>
  <c r="AN405" i="19"/>
  <c r="AO405" i="19"/>
  <c r="AP405" i="19"/>
  <c r="AR405" i="19"/>
  <c r="AS405" i="19"/>
  <c r="S406" i="19"/>
  <c r="V406" i="19"/>
  <c r="Y406" i="19"/>
  <c r="AO406" i="19" s="1"/>
  <c r="AB406" i="19"/>
  <c r="AE406" i="19"/>
  <c r="AH406" i="19"/>
  <c r="AM406" i="19"/>
  <c r="AP406" i="19" s="1"/>
  <c r="AN406" i="19"/>
  <c r="AQ406" i="19"/>
  <c r="AR406" i="19"/>
  <c r="AS406" i="19"/>
  <c r="S407" i="19"/>
  <c r="V407" i="19"/>
  <c r="AS407" i="19" s="1"/>
  <c r="Y407" i="19"/>
  <c r="AO407" i="19" s="1"/>
  <c r="AB407" i="19"/>
  <c r="AE407" i="19"/>
  <c r="AH407" i="19"/>
  <c r="AR407" i="19" s="1"/>
  <c r="AM407" i="19"/>
  <c r="AP407" i="19" s="1"/>
  <c r="AQ407" i="19"/>
  <c r="S408" i="19"/>
  <c r="V408" i="19"/>
  <c r="AS408" i="19" s="1"/>
  <c r="Y408" i="19"/>
  <c r="AB408" i="19"/>
  <c r="AE408" i="19"/>
  <c r="AH408" i="19"/>
  <c r="AR408" i="19" s="1"/>
  <c r="AM408" i="19"/>
  <c r="AN408" i="19" s="1"/>
  <c r="AO408" i="19"/>
  <c r="AP408" i="19"/>
  <c r="S409" i="19"/>
  <c r="V409" i="19"/>
  <c r="AQ409" i="19" s="1"/>
  <c r="Y409" i="19"/>
  <c r="AB409" i="19"/>
  <c r="AE409" i="19"/>
  <c r="AH409" i="19"/>
  <c r="AM409" i="19"/>
  <c r="AN409" i="19"/>
  <c r="AO409" i="19"/>
  <c r="AP409" i="19"/>
  <c r="AR409" i="19"/>
  <c r="AS409" i="19"/>
  <c r="S410" i="19"/>
  <c r="V410" i="19"/>
  <c r="Y410" i="19"/>
  <c r="AO410" i="19" s="1"/>
  <c r="AB410" i="19"/>
  <c r="AE410" i="19"/>
  <c r="AH410" i="19"/>
  <c r="AM410" i="19"/>
  <c r="AP410" i="19" s="1"/>
  <c r="AN410" i="19"/>
  <c r="AQ410" i="19"/>
  <c r="AR410" i="19"/>
  <c r="AS410" i="19"/>
  <c r="S411" i="19"/>
  <c r="V411" i="19"/>
  <c r="AS411" i="19" s="1"/>
  <c r="Y411" i="19"/>
  <c r="AO411" i="19" s="1"/>
  <c r="AB411" i="19"/>
  <c r="AE411" i="19"/>
  <c r="AH411" i="19"/>
  <c r="AR411" i="19" s="1"/>
  <c r="AM411" i="19"/>
  <c r="AP411" i="19" s="1"/>
  <c r="AQ411" i="19"/>
  <c r="S412" i="19"/>
  <c r="V412" i="19"/>
  <c r="AS412" i="19" s="1"/>
  <c r="Y412" i="19"/>
  <c r="AB412" i="19"/>
  <c r="AE412" i="19"/>
  <c r="AH412" i="19"/>
  <c r="AR412" i="19" s="1"/>
  <c r="AM412" i="19"/>
  <c r="AN412" i="19" s="1"/>
  <c r="AO412" i="19"/>
  <c r="AP412" i="19"/>
  <c r="S413" i="19"/>
  <c r="V413" i="19"/>
  <c r="AQ413" i="19" s="1"/>
  <c r="Y413" i="19"/>
  <c r="AB413" i="19"/>
  <c r="AE413" i="19"/>
  <c r="AH413" i="19"/>
  <c r="AM413" i="19"/>
  <c r="AN413" i="19"/>
  <c r="AO413" i="19"/>
  <c r="AP413" i="19"/>
  <c r="AR413" i="19"/>
  <c r="AS413" i="19"/>
  <c r="S414" i="19"/>
  <c r="V414" i="19"/>
  <c r="Y414" i="19"/>
  <c r="AO414" i="19" s="1"/>
  <c r="AB414" i="19"/>
  <c r="AE414" i="19"/>
  <c r="AH414" i="19"/>
  <c r="AM414" i="19"/>
  <c r="AP414" i="19" s="1"/>
  <c r="AN414" i="19"/>
  <c r="AQ414" i="19"/>
  <c r="AR414" i="19"/>
  <c r="AS414" i="19"/>
  <c r="S415" i="19"/>
  <c r="V415" i="19"/>
  <c r="AS415" i="19" s="1"/>
  <c r="Y415" i="19"/>
  <c r="AO415" i="19" s="1"/>
  <c r="AB415" i="19"/>
  <c r="AE415" i="19"/>
  <c r="AH415" i="19"/>
  <c r="AR415" i="19" s="1"/>
  <c r="AM415" i="19"/>
  <c r="AP415" i="19" s="1"/>
  <c r="AQ415" i="19"/>
  <c r="S416" i="19"/>
  <c r="V416" i="19"/>
  <c r="AS416" i="19" s="1"/>
  <c r="Y416" i="19"/>
  <c r="AB416" i="19"/>
  <c r="AE416" i="19"/>
  <c r="AH416" i="19"/>
  <c r="AR416" i="19" s="1"/>
  <c r="AM416" i="19"/>
  <c r="AN416" i="19" s="1"/>
  <c r="AO416" i="19"/>
  <c r="AP416" i="19"/>
  <c r="S417" i="19"/>
  <c r="V417" i="19"/>
  <c r="AQ417" i="19" s="1"/>
  <c r="Y417" i="19"/>
  <c r="AB417" i="19"/>
  <c r="AE417" i="19"/>
  <c r="AH417" i="19"/>
  <c r="AM417" i="19"/>
  <c r="AN417" i="19"/>
  <c r="AO417" i="19"/>
  <c r="AP417" i="19"/>
  <c r="AR417" i="19"/>
  <c r="AS417" i="19"/>
  <c r="S418" i="19"/>
  <c r="V418" i="19"/>
  <c r="Y418" i="19"/>
  <c r="AO418" i="19" s="1"/>
  <c r="AB418" i="19"/>
  <c r="AE418" i="19"/>
  <c r="AH418" i="19"/>
  <c r="AM418" i="19"/>
  <c r="AP418" i="19" s="1"/>
  <c r="AN418" i="19"/>
  <c r="AQ418" i="19"/>
  <c r="AR418" i="19"/>
  <c r="AS418" i="19"/>
  <c r="S419" i="19"/>
  <c r="V419" i="19"/>
  <c r="AS419" i="19" s="1"/>
  <c r="Y419" i="19"/>
  <c r="AO419" i="19" s="1"/>
  <c r="AB419" i="19"/>
  <c r="AE419" i="19"/>
  <c r="AH419" i="19"/>
  <c r="AR419" i="19" s="1"/>
  <c r="AM419" i="19"/>
  <c r="AP419" i="19" s="1"/>
  <c r="AQ419" i="19"/>
  <c r="S420" i="19"/>
  <c r="V420" i="19"/>
  <c r="AS420" i="19" s="1"/>
  <c r="Y420" i="19"/>
  <c r="AB420" i="19"/>
  <c r="AE420" i="19"/>
  <c r="AH420" i="19"/>
  <c r="AR420" i="19" s="1"/>
  <c r="AM420" i="19"/>
  <c r="AN420" i="19" s="1"/>
  <c r="AO420" i="19"/>
  <c r="AP420" i="19"/>
  <c r="S421" i="19"/>
  <c r="V421" i="19"/>
  <c r="AQ421" i="19" s="1"/>
  <c r="Y421" i="19"/>
  <c r="AB421" i="19"/>
  <c r="AE421" i="19"/>
  <c r="AH421" i="19"/>
  <c r="AM421" i="19"/>
  <c r="AN421" i="19"/>
  <c r="AO421" i="19"/>
  <c r="AP421" i="19"/>
  <c r="AR421" i="19"/>
  <c r="AS421" i="19"/>
  <c r="S422" i="19"/>
  <c r="V422" i="19"/>
  <c r="Y422" i="19"/>
  <c r="AO422" i="19" s="1"/>
  <c r="AB422" i="19"/>
  <c r="AE422" i="19"/>
  <c r="AH422" i="19"/>
  <c r="AM422" i="19"/>
  <c r="AP422" i="19" s="1"/>
  <c r="AN422" i="19"/>
  <c r="AQ422" i="19"/>
  <c r="AR422" i="19"/>
  <c r="AS422" i="19"/>
  <c r="S423" i="19"/>
  <c r="V423" i="19"/>
  <c r="AS423" i="19" s="1"/>
  <c r="Y423" i="19"/>
  <c r="AO423" i="19" s="1"/>
  <c r="AB423" i="19"/>
  <c r="AE423" i="19"/>
  <c r="AH423" i="19"/>
  <c r="AR423" i="19" s="1"/>
  <c r="AM423" i="19"/>
  <c r="AP423" i="19" s="1"/>
  <c r="AQ423" i="19"/>
  <c r="S424" i="19"/>
  <c r="V424" i="19"/>
  <c r="AS424" i="19" s="1"/>
  <c r="Y424" i="19"/>
  <c r="AB424" i="19"/>
  <c r="AE424" i="19"/>
  <c r="AH424" i="19"/>
  <c r="AR424" i="19" s="1"/>
  <c r="AM424" i="19"/>
  <c r="AN424" i="19" s="1"/>
  <c r="AO424" i="19"/>
  <c r="AP424" i="19"/>
  <c r="S425" i="19"/>
  <c r="V425" i="19"/>
  <c r="AQ425" i="19" s="1"/>
  <c r="Y425" i="19"/>
  <c r="AB425" i="19"/>
  <c r="AE425" i="19"/>
  <c r="AH425" i="19"/>
  <c r="AM425" i="19"/>
  <c r="AN425" i="19"/>
  <c r="AO425" i="19"/>
  <c r="AP425" i="19"/>
  <c r="AR425" i="19"/>
  <c r="AS425" i="19"/>
  <c r="S426" i="19"/>
  <c r="V426" i="19"/>
  <c r="Y426" i="19"/>
  <c r="AO426" i="19" s="1"/>
  <c r="AB426" i="19"/>
  <c r="AE426" i="19"/>
  <c r="AH426" i="19"/>
  <c r="AM426" i="19"/>
  <c r="AP426" i="19" s="1"/>
  <c r="AN426" i="19"/>
  <c r="AQ426" i="19"/>
  <c r="AR426" i="19"/>
  <c r="AS426" i="19"/>
  <c r="S427" i="19"/>
  <c r="V427" i="19"/>
  <c r="AS427" i="19" s="1"/>
  <c r="Y427" i="19"/>
  <c r="AO427" i="19" s="1"/>
  <c r="AB427" i="19"/>
  <c r="AE427" i="19"/>
  <c r="AH427" i="19"/>
  <c r="AR427" i="19" s="1"/>
  <c r="AM427" i="19"/>
  <c r="AP427" i="19" s="1"/>
  <c r="AQ427" i="19"/>
  <c r="S428" i="19"/>
  <c r="V428" i="19"/>
  <c r="AS428" i="19" s="1"/>
  <c r="Y428" i="19"/>
  <c r="AB428" i="19"/>
  <c r="AE428" i="19"/>
  <c r="AH428" i="19"/>
  <c r="AR428" i="19" s="1"/>
  <c r="AM428" i="19"/>
  <c r="AN428" i="19" s="1"/>
  <c r="AO428" i="19"/>
  <c r="AP428" i="19"/>
  <c r="S429" i="19"/>
  <c r="V429" i="19"/>
  <c r="AQ429" i="19" s="1"/>
  <c r="Y429" i="19"/>
  <c r="AB429" i="19"/>
  <c r="AE429" i="19"/>
  <c r="AH429" i="19"/>
  <c r="AM429" i="19"/>
  <c r="AN429" i="19"/>
  <c r="AO429" i="19"/>
  <c r="AP429" i="19"/>
  <c r="AR429" i="19"/>
  <c r="AS429" i="19"/>
  <c r="S430" i="19"/>
  <c r="V430" i="19"/>
  <c r="Y430" i="19"/>
  <c r="AO430" i="19" s="1"/>
  <c r="AB430" i="19"/>
  <c r="AE430" i="19"/>
  <c r="AH430" i="19"/>
  <c r="AM430" i="19"/>
  <c r="AP430" i="19" s="1"/>
  <c r="AN430" i="19"/>
  <c r="AQ430" i="19"/>
  <c r="AR430" i="19"/>
  <c r="AS430" i="19"/>
  <c r="S431" i="19"/>
  <c r="V431" i="19"/>
  <c r="AS431" i="19" s="1"/>
  <c r="Y431" i="19"/>
  <c r="AO431" i="19" s="1"/>
  <c r="AB431" i="19"/>
  <c r="AE431" i="19"/>
  <c r="AH431" i="19"/>
  <c r="AR431" i="19" s="1"/>
  <c r="AM431" i="19"/>
  <c r="AP431" i="19" s="1"/>
  <c r="AQ431" i="19"/>
  <c r="S432" i="19"/>
  <c r="V432" i="19"/>
  <c r="AS432" i="19" s="1"/>
  <c r="Y432" i="19"/>
  <c r="AB432" i="19"/>
  <c r="AE432" i="19"/>
  <c r="AH432" i="19"/>
  <c r="AR432" i="19" s="1"/>
  <c r="AM432" i="19"/>
  <c r="AN432" i="19" s="1"/>
  <c r="AO432" i="19"/>
  <c r="AP432" i="19"/>
  <c r="S433" i="19"/>
  <c r="V433" i="19"/>
  <c r="AQ433" i="19" s="1"/>
  <c r="Y433" i="19"/>
  <c r="AB433" i="19"/>
  <c r="AE433" i="19"/>
  <c r="AH433" i="19"/>
  <c r="AM433" i="19"/>
  <c r="AN433" i="19"/>
  <c r="AO433" i="19"/>
  <c r="AP433" i="19"/>
  <c r="AR433" i="19"/>
  <c r="AS433" i="19"/>
  <c r="S434" i="19"/>
  <c r="V434" i="19"/>
  <c r="Y434" i="19"/>
  <c r="AO434" i="19" s="1"/>
  <c r="AB434" i="19"/>
  <c r="AE434" i="19"/>
  <c r="AH434" i="19"/>
  <c r="AM434" i="19"/>
  <c r="AP434" i="19" s="1"/>
  <c r="AN434" i="19"/>
  <c r="AQ434" i="19"/>
  <c r="AR434" i="19"/>
  <c r="AS434" i="19"/>
  <c r="S435" i="19"/>
  <c r="V435" i="19"/>
  <c r="AS435" i="19" s="1"/>
  <c r="Y435" i="19"/>
  <c r="AO435" i="19" s="1"/>
  <c r="AB435" i="19"/>
  <c r="AE435" i="19"/>
  <c r="AH435" i="19"/>
  <c r="AR435" i="19" s="1"/>
  <c r="AM435" i="19"/>
  <c r="AP435" i="19" s="1"/>
  <c r="AQ435" i="19"/>
  <c r="S436" i="19"/>
  <c r="V436" i="19"/>
  <c r="AS436" i="19" s="1"/>
  <c r="Y436" i="19"/>
  <c r="AB436" i="19"/>
  <c r="AE436" i="19"/>
  <c r="AH436" i="19"/>
  <c r="AR436" i="19" s="1"/>
  <c r="AM436" i="19"/>
  <c r="AN436" i="19" s="1"/>
  <c r="AO436" i="19"/>
  <c r="AP436" i="19"/>
  <c r="S437" i="19"/>
  <c r="V437" i="19"/>
  <c r="AQ437" i="19" s="1"/>
  <c r="Y437" i="19"/>
  <c r="AB437" i="19"/>
  <c r="AE437" i="19"/>
  <c r="AH437" i="19"/>
  <c r="AM437" i="19"/>
  <c r="AN437" i="19"/>
  <c r="AO437" i="19"/>
  <c r="AP437" i="19"/>
  <c r="AR437" i="19"/>
  <c r="AS437" i="19"/>
  <c r="S438" i="19"/>
  <c r="V438" i="19"/>
  <c r="Y438" i="19"/>
  <c r="AO438" i="19" s="1"/>
  <c r="AB438" i="19"/>
  <c r="AE438" i="19"/>
  <c r="AH438" i="19"/>
  <c r="AM438" i="19"/>
  <c r="AP438" i="19" s="1"/>
  <c r="AN438" i="19"/>
  <c r="AQ438" i="19"/>
  <c r="AR438" i="19"/>
  <c r="AS438" i="19"/>
  <c r="S439" i="19"/>
  <c r="V439" i="19"/>
  <c r="AS439" i="19" s="1"/>
  <c r="Y439" i="19"/>
  <c r="AO439" i="19" s="1"/>
  <c r="AB439" i="19"/>
  <c r="AE439" i="19"/>
  <c r="AH439" i="19"/>
  <c r="AR439" i="19" s="1"/>
  <c r="AM439" i="19"/>
  <c r="AP439" i="19" s="1"/>
  <c r="AQ439" i="19"/>
  <c r="S440" i="19"/>
  <c r="V440" i="19"/>
  <c r="AS440" i="19" s="1"/>
  <c r="Y440" i="19"/>
  <c r="AB440" i="19"/>
  <c r="AE440" i="19"/>
  <c r="AH440" i="19"/>
  <c r="AR440" i="19" s="1"/>
  <c r="AM440" i="19"/>
  <c r="AN440" i="19" s="1"/>
  <c r="AO440" i="19"/>
  <c r="AP440" i="19"/>
  <c r="S441" i="19"/>
  <c r="V441" i="19"/>
  <c r="AQ441" i="19" s="1"/>
  <c r="Y441" i="19"/>
  <c r="AB441" i="19"/>
  <c r="AE441" i="19"/>
  <c r="AH441" i="19"/>
  <c r="AM441" i="19"/>
  <c r="AN441" i="19"/>
  <c r="AO441" i="19"/>
  <c r="AP441" i="19"/>
  <c r="AR441" i="19"/>
  <c r="AS441" i="19"/>
  <c r="S442" i="19"/>
  <c r="V442" i="19"/>
  <c r="Y442" i="19"/>
  <c r="AO442" i="19" s="1"/>
  <c r="AB442" i="19"/>
  <c r="AE442" i="19"/>
  <c r="AH442" i="19"/>
  <c r="AM442" i="19"/>
  <c r="AP442" i="19" s="1"/>
  <c r="AN442" i="19"/>
  <c r="AQ442" i="19"/>
  <c r="AR442" i="19"/>
  <c r="AS442" i="19"/>
  <c r="S443" i="19"/>
  <c r="V443" i="19"/>
  <c r="AS443" i="19" s="1"/>
  <c r="Y443" i="19"/>
  <c r="AO443" i="19" s="1"/>
  <c r="AB443" i="19"/>
  <c r="AE443" i="19"/>
  <c r="AH443" i="19"/>
  <c r="AR443" i="19" s="1"/>
  <c r="AM443" i="19"/>
  <c r="AP443" i="19" s="1"/>
  <c r="AQ443" i="19"/>
  <c r="S444" i="19"/>
  <c r="V444" i="19"/>
  <c r="AS444" i="19" s="1"/>
  <c r="Y444" i="19"/>
  <c r="AB444" i="19"/>
  <c r="AE444" i="19"/>
  <c r="AH444" i="19"/>
  <c r="AR444" i="19" s="1"/>
  <c r="AM444" i="19"/>
  <c r="AN444" i="19" s="1"/>
  <c r="AO444" i="19"/>
  <c r="AP444" i="19"/>
  <c r="S445" i="19"/>
  <c r="V445" i="19"/>
  <c r="AQ445" i="19" s="1"/>
  <c r="Y445" i="19"/>
  <c r="AB445" i="19"/>
  <c r="AE445" i="19"/>
  <c r="AH445" i="19"/>
  <c r="AM445" i="19"/>
  <c r="AN445" i="19"/>
  <c r="AO445" i="19"/>
  <c r="AP445" i="19"/>
  <c r="AR445" i="19"/>
  <c r="AS445" i="19"/>
  <c r="S446" i="19"/>
  <c r="V446" i="19"/>
  <c r="Y446" i="19"/>
  <c r="AO446" i="19" s="1"/>
  <c r="AB446" i="19"/>
  <c r="AE446" i="19"/>
  <c r="AH446" i="19"/>
  <c r="AM446" i="19"/>
  <c r="AP446" i="19" s="1"/>
  <c r="AN446" i="19"/>
  <c r="AQ446" i="19"/>
  <c r="AR446" i="19"/>
  <c r="AS446" i="19"/>
  <c r="S447" i="19"/>
  <c r="V447" i="19"/>
  <c r="AS447" i="19" s="1"/>
  <c r="Y447" i="19"/>
  <c r="AO447" i="19" s="1"/>
  <c r="AB447" i="19"/>
  <c r="AE447" i="19"/>
  <c r="AH447" i="19"/>
  <c r="AR447" i="19" s="1"/>
  <c r="AM447" i="19"/>
  <c r="AP447" i="19" s="1"/>
  <c r="AQ447" i="19"/>
  <c r="S448" i="19"/>
  <c r="V448" i="19"/>
  <c r="AS448" i="19" s="1"/>
  <c r="Y448" i="19"/>
  <c r="AB448" i="19"/>
  <c r="AE448" i="19"/>
  <c r="AH448" i="19"/>
  <c r="AR448" i="19" s="1"/>
  <c r="AM448" i="19"/>
  <c r="AN448" i="19" s="1"/>
  <c r="AO448" i="19"/>
  <c r="AP448" i="19"/>
  <c r="S449" i="19"/>
  <c r="V449" i="19"/>
  <c r="AQ449" i="19" s="1"/>
  <c r="Y449" i="19"/>
  <c r="AB449" i="19"/>
  <c r="AE449" i="19"/>
  <c r="AH449" i="19"/>
  <c r="AM449" i="19"/>
  <c r="AN449" i="19"/>
  <c r="AO449" i="19"/>
  <c r="AP449" i="19"/>
  <c r="AR449" i="19"/>
  <c r="AS449" i="19"/>
  <c r="S450" i="19"/>
  <c r="V450" i="19"/>
  <c r="Y450" i="19"/>
  <c r="AO450" i="19" s="1"/>
  <c r="AB450" i="19"/>
  <c r="AE450" i="19"/>
  <c r="AH450" i="19"/>
  <c r="AM450" i="19"/>
  <c r="AP450" i="19" s="1"/>
  <c r="AN450" i="19"/>
  <c r="AQ450" i="19"/>
  <c r="AR450" i="19"/>
  <c r="AS450" i="19"/>
  <c r="S451" i="19"/>
  <c r="V451" i="19"/>
  <c r="AS451" i="19" s="1"/>
  <c r="Y451" i="19"/>
  <c r="AO451" i="19" s="1"/>
  <c r="AB451" i="19"/>
  <c r="AE451" i="19"/>
  <c r="AH451" i="19"/>
  <c r="AR451" i="19" s="1"/>
  <c r="AM451" i="19"/>
  <c r="AP451" i="19" s="1"/>
  <c r="AQ451" i="19"/>
  <c r="S452" i="19"/>
  <c r="V452" i="19"/>
  <c r="AS452" i="19" s="1"/>
  <c r="Y452" i="19"/>
  <c r="AB452" i="19"/>
  <c r="AE452" i="19"/>
  <c r="AH452" i="19"/>
  <c r="AR452" i="19" s="1"/>
  <c r="AM452" i="19"/>
  <c r="AN452" i="19" s="1"/>
  <c r="AO452" i="19"/>
  <c r="AP452" i="19"/>
  <c r="S453" i="19"/>
  <c r="V453" i="19"/>
  <c r="AQ453" i="19" s="1"/>
  <c r="Y453" i="19"/>
  <c r="AB453" i="19"/>
  <c r="AE453" i="19"/>
  <c r="AH453" i="19"/>
  <c r="AM453" i="19"/>
  <c r="AN453" i="19"/>
  <c r="AO453" i="19"/>
  <c r="AP453" i="19"/>
  <c r="AR453" i="19"/>
  <c r="AS453" i="19"/>
  <c r="S454" i="19"/>
  <c r="V454" i="19"/>
  <c r="Y454" i="19"/>
  <c r="AO454" i="19" s="1"/>
  <c r="AB454" i="19"/>
  <c r="AE454" i="19"/>
  <c r="AH454" i="19"/>
  <c r="AM454" i="19"/>
  <c r="AP454" i="19" s="1"/>
  <c r="AN454" i="19"/>
  <c r="AQ454" i="19"/>
  <c r="AR454" i="19"/>
  <c r="AS454" i="19"/>
  <c r="S455" i="19"/>
  <c r="V455" i="19"/>
  <c r="AS455" i="19" s="1"/>
  <c r="Y455" i="19"/>
  <c r="AO455" i="19" s="1"/>
  <c r="AB455" i="19"/>
  <c r="AE455" i="19"/>
  <c r="AH455" i="19"/>
  <c r="AR455" i="19" s="1"/>
  <c r="AM455" i="19"/>
  <c r="AP455" i="19" s="1"/>
  <c r="AQ455" i="19"/>
  <c r="S456" i="19"/>
  <c r="V456" i="19"/>
  <c r="AS456" i="19" s="1"/>
  <c r="Y456" i="19"/>
  <c r="AB456" i="19"/>
  <c r="AE456" i="19"/>
  <c r="AH456" i="19"/>
  <c r="AR456" i="19" s="1"/>
  <c r="AM456" i="19"/>
  <c r="AN456" i="19" s="1"/>
  <c r="AO456" i="19"/>
  <c r="AP456" i="19"/>
  <c r="S457" i="19"/>
  <c r="V457" i="19"/>
  <c r="AQ457" i="19" s="1"/>
  <c r="Y457" i="19"/>
  <c r="AB457" i="19"/>
  <c r="AE457" i="19"/>
  <c r="AH457" i="19"/>
  <c r="AM457" i="19"/>
  <c r="AN457" i="19"/>
  <c r="AO457" i="19"/>
  <c r="AP457" i="19"/>
  <c r="AR457" i="19"/>
  <c r="AS457" i="19"/>
  <c r="S458" i="19"/>
  <c r="V458" i="19"/>
  <c r="Y458" i="19"/>
  <c r="AO458" i="19" s="1"/>
  <c r="AB458" i="19"/>
  <c r="AE458" i="19"/>
  <c r="AH458" i="19"/>
  <c r="AM458" i="19"/>
  <c r="AP458" i="19" s="1"/>
  <c r="AN458" i="19"/>
  <c r="AQ458" i="19"/>
  <c r="AR458" i="19"/>
  <c r="AS458" i="19"/>
  <c r="S459" i="19"/>
  <c r="V459" i="19"/>
  <c r="AS459" i="19" s="1"/>
  <c r="Y459" i="19"/>
  <c r="AO459" i="19" s="1"/>
  <c r="AB459" i="19"/>
  <c r="AE459" i="19"/>
  <c r="AH459" i="19"/>
  <c r="AR459" i="19" s="1"/>
  <c r="AM459" i="19"/>
  <c r="AP459" i="19" s="1"/>
  <c r="AQ459" i="19"/>
  <c r="S460" i="19"/>
  <c r="V460" i="19"/>
  <c r="AS460" i="19" s="1"/>
  <c r="Y460" i="19"/>
  <c r="AB460" i="19"/>
  <c r="AE460" i="19"/>
  <c r="AH460" i="19"/>
  <c r="AR460" i="19" s="1"/>
  <c r="AM460" i="19"/>
  <c r="AN460" i="19" s="1"/>
  <c r="AO460" i="19"/>
  <c r="AP460" i="19"/>
  <c r="S461" i="19"/>
  <c r="V461" i="19"/>
  <c r="AQ461" i="19" s="1"/>
  <c r="Y461" i="19"/>
  <c r="AB461" i="19"/>
  <c r="AE461" i="19"/>
  <c r="AH461" i="19"/>
  <c r="AM461" i="19"/>
  <c r="AN461" i="19"/>
  <c r="AO461" i="19"/>
  <c r="AP461" i="19"/>
  <c r="AR461" i="19"/>
  <c r="AS461" i="19"/>
  <c r="S462" i="19"/>
  <c r="V462" i="19"/>
  <c r="Y462" i="19"/>
  <c r="AO462" i="19" s="1"/>
  <c r="AB462" i="19"/>
  <c r="AE462" i="19"/>
  <c r="AH462" i="19"/>
  <c r="AM462" i="19"/>
  <c r="AP462" i="19" s="1"/>
  <c r="AN462" i="19"/>
  <c r="AQ462" i="19"/>
  <c r="AR462" i="19"/>
  <c r="AS462" i="19"/>
  <c r="S463" i="19"/>
  <c r="V463" i="19"/>
  <c r="AS463" i="19" s="1"/>
  <c r="Y463" i="19"/>
  <c r="AO463" i="19" s="1"/>
  <c r="AB463" i="19"/>
  <c r="AE463" i="19"/>
  <c r="AH463" i="19"/>
  <c r="AR463" i="19" s="1"/>
  <c r="AM463" i="19"/>
  <c r="AP463" i="19" s="1"/>
  <c r="AQ463" i="19"/>
  <c r="S464" i="19"/>
  <c r="V464" i="19"/>
  <c r="AS464" i="19" s="1"/>
  <c r="Y464" i="19"/>
  <c r="AB464" i="19"/>
  <c r="AE464" i="19"/>
  <c r="AH464" i="19"/>
  <c r="AR464" i="19" s="1"/>
  <c r="AM464" i="19"/>
  <c r="AN464" i="19" s="1"/>
  <c r="AO464" i="19"/>
  <c r="AP464" i="19"/>
  <c r="S465" i="19"/>
  <c r="V465" i="19"/>
  <c r="AQ465" i="19" s="1"/>
  <c r="Y465" i="19"/>
  <c r="AB465" i="19"/>
  <c r="AE465" i="19"/>
  <c r="AH465" i="19"/>
  <c r="AM465" i="19"/>
  <c r="AN465" i="19"/>
  <c r="AO465" i="19"/>
  <c r="AP465" i="19"/>
  <c r="AR465" i="19"/>
  <c r="AS465" i="19"/>
  <c r="S466" i="19"/>
  <c r="V466" i="19"/>
  <c r="Y466" i="19"/>
  <c r="AO466" i="19" s="1"/>
  <c r="AB466" i="19"/>
  <c r="AE466" i="19"/>
  <c r="AH466" i="19"/>
  <c r="AM466" i="19"/>
  <c r="AP466" i="19" s="1"/>
  <c r="AN466" i="19"/>
  <c r="AQ466" i="19"/>
  <c r="AR466" i="19"/>
  <c r="AS466" i="19"/>
  <c r="S467" i="19"/>
  <c r="V467" i="19"/>
  <c r="AS467" i="19" s="1"/>
  <c r="Y467" i="19"/>
  <c r="AO467" i="19" s="1"/>
  <c r="AB467" i="19"/>
  <c r="AE467" i="19"/>
  <c r="AH467" i="19"/>
  <c r="AR467" i="19" s="1"/>
  <c r="AM467" i="19"/>
  <c r="AP467" i="19" s="1"/>
  <c r="AQ467" i="19"/>
  <c r="S468" i="19"/>
  <c r="V468" i="19"/>
  <c r="AS468" i="19" s="1"/>
  <c r="Y468" i="19"/>
  <c r="AB468" i="19"/>
  <c r="AE468" i="19"/>
  <c r="AH468" i="19"/>
  <c r="AR468" i="19" s="1"/>
  <c r="AM468" i="19"/>
  <c r="AN468" i="19" s="1"/>
  <c r="AO468" i="19"/>
  <c r="AP468" i="19"/>
  <c r="S469" i="19"/>
  <c r="V469" i="19"/>
  <c r="AQ469" i="19" s="1"/>
  <c r="Y469" i="19"/>
  <c r="AB469" i="19"/>
  <c r="AE469" i="19"/>
  <c r="AH469" i="19"/>
  <c r="AM469" i="19"/>
  <c r="AN469" i="19"/>
  <c r="AO469" i="19"/>
  <c r="AP469" i="19"/>
  <c r="AR469" i="19"/>
  <c r="AS469" i="19"/>
  <c r="S470" i="19"/>
  <c r="V470" i="19"/>
  <c r="Y470" i="19"/>
  <c r="AO470" i="19" s="1"/>
  <c r="AB470" i="19"/>
  <c r="AE470" i="19"/>
  <c r="AH470" i="19"/>
  <c r="AM470" i="19"/>
  <c r="AP470" i="19" s="1"/>
  <c r="AN470" i="19"/>
  <c r="AQ470" i="19"/>
  <c r="AR470" i="19"/>
  <c r="AS470" i="19"/>
  <c r="S471" i="19"/>
  <c r="V471" i="19"/>
  <c r="AS471" i="19" s="1"/>
  <c r="Y471" i="19"/>
  <c r="AO471" i="19" s="1"/>
  <c r="AB471" i="19"/>
  <c r="AE471" i="19"/>
  <c r="AH471" i="19"/>
  <c r="AR471" i="19" s="1"/>
  <c r="AM471" i="19"/>
  <c r="AP471" i="19" s="1"/>
  <c r="AQ471" i="19"/>
  <c r="S472" i="19"/>
  <c r="V472" i="19"/>
  <c r="AB472" i="19"/>
  <c r="S473" i="19"/>
  <c r="V473" i="19"/>
  <c r="AS473" i="19" s="1"/>
  <c r="Y473" i="19"/>
  <c r="AO473" i="19" s="1"/>
  <c r="AB473" i="19"/>
  <c r="AE473" i="19"/>
  <c r="AH473" i="19"/>
  <c r="AR473" i="19" s="1"/>
  <c r="AM473" i="19"/>
  <c r="AP473" i="19" s="1"/>
  <c r="AQ473" i="19"/>
  <c r="S474" i="19"/>
  <c r="V474" i="19"/>
  <c r="AS474" i="19" s="1"/>
  <c r="Y474" i="19"/>
  <c r="AB474" i="19"/>
  <c r="AE474" i="19"/>
  <c r="AH474" i="19"/>
  <c r="AR474" i="19" s="1"/>
  <c r="AM474" i="19"/>
  <c r="AN474" i="19" s="1"/>
  <c r="AO474" i="19"/>
  <c r="AP474" i="19"/>
  <c r="S475" i="19"/>
  <c r="V475" i="19"/>
  <c r="AQ475" i="19" s="1"/>
  <c r="Y475" i="19"/>
  <c r="AB475" i="19"/>
  <c r="AE475" i="19"/>
  <c r="AH475" i="19"/>
  <c r="AM475" i="19"/>
  <c r="AN475" i="19"/>
  <c r="AO475" i="19"/>
  <c r="AP475" i="19"/>
  <c r="AR475" i="19"/>
  <c r="AS475" i="19"/>
  <c r="S476" i="19"/>
  <c r="V476" i="19"/>
  <c r="Y476" i="19"/>
  <c r="AO476" i="19" s="1"/>
  <c r="AB476" i="19"/>
  <c r="AE476" i="19"/>
  <c r="AH476" i="19"/>
  <c r="AM476" i="19"/>
  <c r="AP476" i="19" s="1"/>
  <c r="AN476" i="19"/>
  <c r="AQ476" i="19"/>
  <c r="AR476" i="19"/>
  <c r="AS476" i="19"/>
  <c r="S477" i="19"/>
  <c r="V477" i="19"/>
  <c r="AS477" i="19" s="1"/>
  <c r="Y477" i="19"/>
  <c r="AO477" i="19" s="1"/>
  <c r="AB477" i="19"/>
  <c r="AE477" i="19"/>
  <c r="AH477" i="19"/>
  <c r="AR477" i="19" s="1"/>
  <c r="AM477" i="19"/>
  <c r="AP477" i="19" s="1"/>
  <c r="AQ477" i="19"/>
  <c r="S478" i="19"/>
  <c r="V478" i="19"/>
  <c r="AS478" i="19" s="1"/>
  <c r="Y478" i="19"/>
  <c r="AB478" i="19"/>
  <c r="AE478" i="19"/>
  <c r="AH478" i="19"/>
  <c r="AR478" i="19" s="1"/>
  <c r="AM478" i="19"/>
  <c r="AN478" i="19" s="1"/>
  <c r="AO478" i="19"/>
  <c r="AP478" i="19"/>
  <c r="S479" i="19"/>
  <c r="V479" i="19"/>
  <c r="AQ479" i="19" s="1"/>
  <c r="Y479" i="19"/>
  <c r="AB479" i="19"/>
  <c r="AE479" i="19"/>
  <c r="AH479" i="19"/>
  <c r="AM479" i="19"/>
  <c r="AN479" i="19"/>
  <c r="AO479" i="19"/>
  <c r="AP479" i="19"/>
  <c r="AR479" i="19"/>
  <c r="AS479" i="19"/>
  <c r="S480" i="19"/>
  <c r="V480" i="19"/>
  <c r="Y480" i="19"/>
  <c r="AO480" i="19" s="1"/>
  <c r="AB480" i="19"/>
  <c r="AE480" i="19"/>
  <c r="AH480" i="19"/>
  <c r="AM480" i="19"/>
  <c r="AP480" i="19" s="1"/>
  <c r="AN480" i="19"/>
  <c r="AQ480" i="19"/>
  <c r="AR480" i="19"/>
  <c r="AS480" i="19"/>
  <c r="S481" i="19"/>
  <c r="V481" i="19"/>
  <c r="AS481" i="19" s="1"/>
  <c r="Y481" i="19"/>
  <c r="AO481" i="19" s="1"/>
  <c r="AB481" i="19"/>
  <c r="AE481" i="19"/>
  <c r="AH481" i="19"/>
  <c r="AR481" i="19" s="1"/>
  <c r="AM481" i="19"/>
  <c r="AP481" i="19" s="1"/>
  <c r="AQ481" i="19"/>
  <c r="S482" i="19"/>
  <c r="V482" i="19"/>
  <c r="AS482" i="19" s="1"/>
  <c r="Y482" i="19"/>
  <c r="AB482" i="19"/>
  <c r="AE482" i="19"/>
  <c r="AH482" i="19"/>
  <c r="AR482" i="19" s="1"/>
  <c r="AM482" i="19"/>
  <c r="AN482" i="19" s="1"/>
  <c r="AO482" i="19"/>
  <c r="AP482" i="19"/>
  <c r="S483" i="19"/>
  <c r="V483" i="19"/>
  <c r="AQ483" i="19" s="1"/>
  <c r="Y483" i="19"/>
  <c r="AB483" i="19"/>
  <c r="AE483" i="19"/>
  <c r="AH483" i="19"/>
  <c r="AM483" i="19"/>
  <c r="AN483" i="19"/>
  <c r="AO483" i="19"/>
  <c r="AP483" i="19"/>
  <c r="AR483" i="19"/>
  <c r="AS483" i="19"/>
  <c r="S484" i="19"/>
  <c r="V484" i="19"/>
  <c r="Y484" i="19"/>
  <c r="AO484" i="19" s="1"/>
  <c r="AB484" i="19"/>
  <c r="AE484" i="19"/>
  <c r="AH484" i="19"/>
  <c r="AM484" i="19"/>
  <c r="AP484" i="19" s="1"/>
  <c r="AN484" i="19"/>
  <c r="AQ484" i="19"/>
  <c r="AR484" i="19"/>
  <c r="AS484" i="19"/>
  <c r="S485" i="19"/>
  <c r="V485" i="19"/>
  <c r="AS485" i="19" s="1"/>
  <c r="Y485" i="19"/>
  <c r="AO485" i="19" s="1"/>
  <c r="AB485" i="19"/>
  <c r="AE485" i="19"/>
  <c r="AH485" i="19"/>
  <c r="AR485" i="19" s="1"/>
  <c r="AM485" i="19"/>
  <c r="AP485" i="19" s="1"/>
  <c r="AQ485" i="19"/>
  <c r="S486" i="19"/>
  <c r="V486" i="19"/>
  <c r="AS486" i="19" s="1"/>
  <c r="Y486" i="19"/>
  <c r="AB486" i="19"/>
  <c r="AE486" i="19"/>
  <c r="AH486" i="19"/>
  <c r="AR486" i="19" s="1"/>
  <c r="AM486" i="19"/>
  <c r="AN486" i="19" s="1"/>
  <c r="AO486" i="19"/>
  <c r="AP486" i="19"/>
  <c r="S487" i="19"/>
  <c r="V487" i="19"/>
  <c r="AQ487" i="19" s="1"/>
  <c r="Y487" i="19"/>
  <c r="AB487" i="19"/>
  <c r="AE487" i="19"/>
  <c r="AH487" i="19"/>
  <c r="AM487" i="19"/>
  <c r="AN487" i="19"/>
  <c r="AO487" i="19"/>
  <c r="AP487" i="19"/>
  <c r="AR487" i="19"/>
  <c r="AS487" i="19"/>
  <c r="S488" i="19"/>
  <c r="V488" i="19"/>
  <c r="Y488" i="19"/>
  <c r="AO488" i="19" s="1"/>
  <c r="AB488" i="19"/>
  <c r="AE488" i="19"/>
  <c r="AH488" i="19"/>
  <c r="AM488" i="19"/>
  <c r="AP488" i="19" s="1"/>
  <c r="AN488" i="19"/>
  <c r="AQ488" i="19"/>
  <c r="AR488" i="19"/>
  <c r="AS488" i="19"/>
  <c r="S489" i="19"/>
  <c r="V489" i="19"/>
  <c r="AS489" i="19" s="1"/>
  <c r="Y489" i="19"/>
  <c r="AO489" i="19" s="1"/>
  <c r="AB489" i="19"/>
  <c r="AE489" i="19"/>
  <c r="AH489" i="19"/>
  <c r="AR489" i="19" s="1"/>
  <c r="AM489" i="19"/>
  <c r="AP489" i="19" s="1"/>
  <c r="AQ489" i="19"/>
  <c r="S490" i="19"/>
  <c r="V490" i="19"/>
  <c r="AS490" i="19" s="1"/>
  <c r="Y490" i="19"/>
  <c r="AB490" i="19"/>
  <c r="AE490" i="19"/>
  <c r="AH490" i="19"/>
  <c r="AR490" i="19" s="1"/>
  <c r="AM490" i="19"/>
  <c r="AN490" i="19" s="1"/>
  <c r="AO490" i="19"/>
  <c r="AP490" i="19"/>
  <c r="S491" i="19"/>
  <c r="V491" i="19"/>
  <c r="AQ491" i="19" s="1"/>
  <c r="Y491" i="19"/>
  <c r="AB491" i="19"/>
  <c r="AE491" i="19"/>
  <c r="AH491" i="19"/>
  <c r="AM491" i="19"/>
  <c r="AN491" i="19"/>
  <c r="AO491" i="19"/>
  <c r="AP491" i="19"/>
  <c r="AR491" i="19"/>
  <c r="AS491" i="19"/>
  <c r="S492" i="19"/>
  <c r="V492" i="19"/>
  <c r="Y492" i="19"/>
  <c r="AO492" i="19" s="1"/>
  <c r="AB492" i="19"/>
  <c r="AE492" i="19"/>
  <c r="AH492" i="19"/>
  <c r="AM492" i="19"/>
  <c r="AP492" i="19" s="1"/>
  <c r="AN492" i="19"/>
  <c r="AQ492" i="19"/>
  <c r="AR492" i="19"/>
  <c r="AS492" i="19"/>
  <c r="S493" i="19"/>
  <c r="V493" i="19"/>
  <c r="AS493" i="19" s="1"/>
  <c r="Y493" i="19"/>
  <c r="AO493" i="19" s="1"/>
  <c r="AB493" i="19"/>
  <c r="AE493" i="19"/>
  <c r="AH493" i="19"/>
  <c r="AR493" i="19" s="1"/>
  <c r="AM493" i="19"/>
  <c r="AP493" i="19" s="1"/>
  <c r="AQ493" i="19"/>
  <c r="S494" i="19"/>
  <c r="V494" i="19"/>
  <c r="AS494" i="19" s="1"/>
  <c r="Y494" i="19"/>
  <c r="AB494" i="19"/>
  <c r="AE494" i="19"/>
  <c r="AH494" i="19"/>
  <c r="AR494" i="19" s="1"/>
  <c r="AM494" i="19"/>
  <c r="AN494" i="19" s="1"/>
  <c r="AO494" i="19"/>
  <c r="AP494" i="19"/>
  <c r="S495" i="19"/>
  <c r="V495" i="19"/>
  <c r="AQ495" i="19" s="1"/>
  <c r="Y495" i="19"/>
  <c r="AB495" i="19"/>
  <c r="AE495" i="19"/>
  <c r="AH495" i="19"/>
  <c r="AM495" i="19"/>
  <c r="AN495" i="19"/>
  <c r="AO495" i="19"/>
  <c r="AP495" i="19"/>
  <c r="AR495" i="19"/>
  <c r="AS495" i="19"/>
  <c r="S496" i="19"/>
  <c r="V496" i="19"/>
  <c r="Y496" i="19"/>
  <c r="AO496" i="19" s="1"/>
  <c r="AB496" i="19"/>
  <c r="AE496" i="19"/>
  <c r="AH496" i="19"/>
  <c r="AM496" i="19"/>
  <c r="AP496" i="19" s="1"/>
  <c r="AN496" i="19"/>
  <c r="AQ496" i="19"/>
  <c r="AR496" i="19"/>
  <c r="AS496" i="19"/>
  <c r="S497" i="19"/>
  <c r="V497" i="19"/>
  <c r="AS497" i="19" s="1"/>
  <c r="Y497" i="19"/>
  <c r="AO497" i="19" s="1"/>
  <c r="AB497" i="19"/>
  <c r="AE497" i="19"/>
  <c r="AH497" i="19"/>
  <c r="AR497" i="19" s="1"/>
  <c r="AM497" i="19"/>
  <c r="AP497" i="19" s="1"/>
  <c r="AQ497" i="19"/>
  <c r="S498" i="19"/>
  <c r="V498" i="19"/>
  <c r="AS498" i="19" s="1"/>
  <c r="Y498" i="19"/>
  <c r="AB498" i="19"/>
  <c r="AE498" i="19"/>
  <c r="AH498" i="19"/>
  <c r="AR498" i="19" s="1"/>
  <c r="AM498" i="19"/>
  <c r="AN498" i="19" s="1"/>
  <c r="AO498" i="19"/>
  <c r="AP498" i="19"/>
  <c r="S499" i="19"/>
  <c r="V499" i="19"/>
  <c r="AQ499" i="19" s="1"/>
  <c r="Y499" i="19"/>
  <c r="AB499" i="19"/>
  <c r="AE499" i="19"/>
  <c r="AH499" i="19"/>
  <c r="AM499" i="19"/>
  <c r="AN499" i="19"/>
  <c r="AO499" i="19"/>
  <c r="AP499" i="19"/>
  <c r="AR499" i="19"/>
  <c r="AS499" i="19"/>
  <c r="S500" i="19"/>
  <c r="V500" i="19"/>
  <c r="Y500" i="19"/>
  <c r="AO500" i="19" s="1"/>
  <c r="AB500" i="19"/>
  <c r="AE500" i="19"/>
  <c r="AH500" i="19"/>
  <c r="AM500" i="19"/>
  <c r="AP500" i="19" s="1"/>
  <c r="AN500" i="19"/>
  <c r="AQ500" i="19"/>
  <c r="AR500" i="19"/>
  <c r="AS500" i="19"/>
  <c r="S501" i="19"/>
  <c r="V501" i="19"/>
  <c r="AS501" i="19" s="1"/>
  <c r="Y501" i="19"/>
  <c r="AB501" i="19"/>
  <c r="AE501" i="19"/>
  <c r="AH501" i="19"/>
  <c r="AR501" i="19" s="1"/>
  <c r="AM501" i="19"/>
  <c r="AQ501" i="19"/>
  <c r="S502" i="19"/>
  <c r="V502" i="19"/>
  <c r="Y502" i="19"/>
  <c r="AB502" i="19"/>
  <c r="AE502" i="19"/>
  <c r="AH502" i="19"/>
  <c r="AR502" i="19" s="1"/>
  <c r="AM502" i="19"/>
  <c r="AN502" i="19" s="1"/>
  <c r="AO502" i="19"/>
  <c r="AP502" i="19"/>
  <c r="S503" i="19"/>
  <c r="V503" i="19"/>
  <c r="AQ503" i="19" s="1"/>
  <c r="Y503" i="19"/>
  <c r="AB503" i="19"/>
  <c r="AE503" i="19"/>
  <c r="AH503" i="19"/>
  <c r="AM503" i="19"/>
  <c r="AN503" i="19"/>
  <c r="AO503" i="19"/>
  <c r="AP503" i="19"/>
  <c r="AR503" i="19"/>
  <c r="AS503" i="19"/>
  <c r="S504" i="19"/>
  <c r="V504" i="19"/>
  <c r="Y504" i="19"/>
  <c r="AO504" i="19" s="1"/>
  <c r="AB504" i="19"/>
  <c r="AE504" i="19"/>
  <c r="AH504" i="19"/>
  <c r="AM504" i="19"/>
  <c r="AP504" i="19" s="1"/>
  <c r="AN504" i="19"/>
  <c r="AQ504" i="19"/>
  <c r="AR504" i="19"/>
  <c r="AS504" i="19"/>
  <c r="S505" i="19"/>
  <c r="V505" i="19"/>
  <c r="AS505" i="19" s="1"/>
  <c r="Y505" i="19"/>
  <c r="AB505" i="19"/>
  <c r="AE505" i="19"/>
  <c r="AH505" i="19"/>
  <c r="AR505" i="19" s="1"/>
  <c r="AM505" i="19"/>
  <c r="AQ505" i="19"/>
  <c r="S506" i="19"/>
  <c r="V506" i="19"/>
  <c r="Y506" i="19"/>
  <c r="AB506" i="19"/>
  <c r="AE506" i="19"/>
  <c r="AH506" i="19"/>
  <c r="AR506" i="19" s="1"/>
  <c r="AM506" i="19"/>
  <c r="AN506" i="19" s="1"/>
  <c r="AO506" i="19"/>
  <c r="AP506" i="19"/>
  <c r="S507" i="19"/>
  <c r="V507" i="19"/>
  <c r="AQ507" i="19" s="1"/>
  <c r="Y507" i="19"/>
  <c r="AB507" i="19"/>
  <c r="AE507" i="19"/>
  <c r="AH507" i="19"/>
  <c r="AM507" i="19"/>
  <c r="AN507" i="19"/>
  <c r="AO507" i="19"/>
  <c r="AP507" i="19"/>
  <c r="AR507" i="19"/>
  <c r="AS507" i="19"/>
  <c r="S508" i="19"/>
  <c r="V508" i="19"/>
  <c r="Y508" i="19"/>
  <c r="AO508" i="19" s="1"/>
  <c r="AB508" i="19"/>
  <c r="AE508" i="19"/>
  <c r="AH508" i="19"/>
  <c r="AM508" i="19"/>
  <c r="AP508" i="19" s="1"/>
  <c r="AN508" i="19"/>
  <c r="AQ508" i="19"/>
  <c r="AR508" i="19"/>
  <c r="AS508" i="19"/>
  <c r="S509" i="19"/>
  <c r="V509" i="19"/>
  <c r="AS509" i="19" s="1"/>
  <c r="Y509" i="19"/>
  <c r="AB509" i="19"/>
  <c r="AE509" i="19"/>
  <c r="AH509" i="19"/>
  <c r="AR509" i="19" s="1"/>
  <c r="AM509" i="19"/>
  <c r="AQ509" i="19"/>
  <c r="S510" i="19"/>
  <c r="V510" i="19"/>
  <c r="Y510" i="19"/>
  <c r="AB510" i="19"/>
  <c r="AE510" i="19"/>
  <c r="AH510" i="19"/>
  <c r="AR510" i="19" s="1"/>
  <c r="AM510" i="19"/>
  <c r="AN510" i="19" s="1"/>
  <c r="AO510" i="19"/>
  <c r="AP510" i="19"/>
  <c r="S511" i="19"/>
  <c r="V511" i="19"/>
  <c r="AQ511" i="19" s="1"/>
  <c r="Y511" i="19"/>
  <c r="AB511" i="19"/>
  <c r="AE511" i="19"/>
  <c r="AH511" i="19"/>
  <c r="AM511" i="19"/>
  <c r="AN511" i="19"/>
  <c r="AO511" i="19"/>
  <c r="AP511" i="19"/>
  <c r="AR511" i="19"/>
  <c r="AS511" i="19"/>
  <c r="S512" i="19"/>
  <c r="V512" i="19"/>
  <c r="Y512" i="19"/>
  <c r="AO512" i="19" s="1"/>
  <c r="AB512" i="19"/>
  <c r="AE512" i="19"/>
  <c r="AH512" i="19"/>
  <c r="AM512" i="19"/>
  <c r="AP512" i="19" s="1"/>
  <c r="AN512" i="19"/>
  <c r="AQ512" i="19"/>
  <c r="AR512" i="19"/>
  <c r="AS512" i="19"/>
  <c r="S513" i="19"/>
  <c r="V513" i="19"/>
  <c r="AS513" i="19" s="1"/>
  <c r="Y513" i="19"/>
  <c r="AB513" i="19"/>
  <c r="AE513" i="19"/>
  <c r="AH513" i="19"/>
  <c r="AR513" i="19" s="1"/>
  <c r="AM513" i="19"/>
  <c r="AQ513" i="19"/>
  <c r="S514" i="19"/>
  <c r="V514" i="19"/>
  <c r="Y514" i="19"/>
  <c r="AB514" i="19"/>
  <c r="AE514" i="19"/>
  <c r="AH514" i="19"/>
  <c r="AR514" i="19" s="1"/>
  <c r="AM514" i="19"/>
  <c r="AN514" i="19" s="1"/>
  <c r="AO514" i="19"/>
  <c r="AP514" i="19"/>
  <c r="S515" i="19"/>
  <c r="V515" i="19"/>
  <c r="AQ515" i="19" s="1"/>
  <c r="Y515" i="19"/>
  <c r="AB515" i="19"/>
  <c r="AE515" i="19"/>
  <c r="AH515" i="19"/>
  <c r="AM515" i="19"/>
  <c r="AN515" i="19"/>
  <c r="AO515" i="19"/>
  <c r="AP515" i="19"/>
  <c r="AR515" i="19"/>
  <c r="AS515" i="19"/>
  <c r="S516" i="19"/>
  <c r="V516" i="19"/>
  <c r="Y516" i="19"/>
  <c r="AO516" i="19" s="1"/>
  <c r="AB516" i="19"/>
  <c r="AE516" i="19"/>
  <c r="AH516" i="19"/>
  <c r="AM516" i="19"/>
  <c r="AP516" i="19" s="1"/>
  <c r="AN516" i="19"/>
  <c r="AQ516" i="19"/>
  <c r="AR516" i="19"/>
  <c r="AS516" i="19"/>
  <c r="S517" i="19"/>
  <c r="V517" i="19"/>
  <c r="AS517" i="19" s="1"/>
  <c r="Y517" i="19"/>
  <c r="AB517" i="19"/>
  <c r="AE517" i="19"/>
  <c r="AH517" i="19"/>
  <c r="AR517" i="19" s="1"/>
  <c r="AM517" i="19"/>
  <c r="AQ517" i="19"/>
  <c r="S518" i="19"/>
  <c r="V518" i="19"/>
  <c r="Y518" i="19"/>
  <c r="AB518" i="19"/>
  <c r="AE518" i="19"/>
  <c r="AH518" i="19"/>
  <c r="AR518" i="19" s="1"/>
  <c r="AM518" i="19"/>
  <c r="AN518" i="19" s="1"/>
  <c r="AO518" i="19"/>
  <c r="AP518" i="19"/>
  <c r="S519" i="19"/>
  <c r="V519" i="19"/>
  <c r="AQ519" i="19" s="1"/>
  <c r="Y519" i="19"/>
  <c r="AB519" i="19"/>
  <c r="AE519" i="19"/>
  <c r="AH519" i="19"/>
  <c r="AM519" i="19"/>
  <c r="AN519" i="19"/>
  <c r="AO519" i="19"/>
  <c r="AP519" i="19"/>
  <c r="AR519" i="19"/>
  <c r="AS519" i="19"/>
  <c r="S520" i="19"/>
  <c r="V520" i="19"/>
  <c r="Y520" i="19"/>
  <c r="AO520" i="19" s="1"/>
  <c r="AB520" i="19"/>
  <c r="AE520" i="19"/>
  <c r="AH520" i="19"/>
  <c r="AM520" i="19"/>
  <c r="AP520" i="19" s="1"/>
  <c r="AN520" i="19"/>
  <c r="AQ520" i="19"/>
  <c r="AR520" i="19"/>
  <c r="AS520" i="19"/>
  <c r="S521" i="19"/>
  <c r="V521" i="19"/>
  <c r="AS521" i="19" s="1"/>
  <c r="Y521" i="19"/>
  <c r="AB521" i="19"/>
  <c r="AE521" i="19"/>
  <c r="AH521" i="19"/>
  <c r="AR521" i="19" s="1"/>
  <c r="AM521" i="19"/>
  <c r="AQ521" i="19"/>
  <c r="S522" i="19"/>
  <c r="V522" i="19"/>
  <c r="Y522" i="19"/>
  <c r="AB522" i="19"/>
  <c r="AE522" i="19"/>
  <c r="AH522" i="19"/>
  <c r="AR522" i="19" s="1"/>
  <c r="AM522" i="19"/>
  <c r="AN522" i="19" s="1"/>
  <c r="AO522" i="19"/>
  <c r="AP522" i="19"/>
  <c r="S523" i="19"/>
  <c r="V523" i="19"/>
  <c r="AQ523" i="19" s="1"/>
  <c r="Y523" i="19"/>
  <c r="AB523" i="19"/>
  <c r="AE523" i="19"/>
  <c r="AH523" i="19"/>
  <c r="AM523" i="19"/>
  <c r="AN523" i="19"/>
  <c r="AO523" i="19"/>
  <c r="AP523" i="19"/>
  <c r="AR523" i="19"/>
  <c r="AS523" i="19"/>
  <c r="S524" i="19"/>
  <c r="V524" i="19"/>
  <c r="Y524" i="19"/>
  <c r="AO524" i="19" s="1"/>
  <c r="AB524" i="19"/>
  <c r="AE524" i="19"/>
  <c r="AH524" i="19"/>
  <c r="AM524" i="19"/>
  <c r="AP524" i="19" s="1"/>
  <c r="AN524" i="19"/>
  <c r="AQ524" i="19"/>
  <c r="AR524" i="19"/>
  <c r="AS524" i="19"/>
  <c r="S525" i="19"/>
  <c r="V525" i="19"/>
  <c r="AS525" i="19" s="1"/>
  <c r="Y525" i="19"/>
  <c r="AB525" i="19"/>
  <c r="AE525" i="19"/>
  <c r="AH525" i="19"/>
  <c r="AR525" i="19" s="1"/>
  <c r="AM525" i="19"/>
  <c r="AQ525" i="19"/>
  <c r="S526" i="19"/>
  <c r="V526" i="19"/>
  <c r="Y526" i="19"/>
  <c r="AB526" i="19"/>
  <c r="AE526" i="19"/>
  <c r="AH526" i="19"/>
  <c r="AR526" i="19" s="1"/>
  <c r="AM526" i="19"/>
  <c r="AN526" i="19" s="1"/>
  <c r="AO526" i="19"/>
  <c r="AP526" i="19"/>
  <c r="S527" i="19"/>
  <c r="V527" i="19"/>
  <c r="AQ527" i="19" s="1"/>
  <c r="Y527" i="19"/>
  <c r="AB527" i="19"/>
  <c r="AE527" i="19"/>
  <c r="AH527" i="19"/>
  <c r="AM527" i="19"/>
  <c r="AN527" i="19"/>
  <c r="AO527" i="19"/>
  <c r="AP527" i="19"/>
  <c r="AR527" i="19"/>
  <c r="AS527" i="19"/>
  <c r="S528" i="19"/>
  <c r="V528" i="19"/>
  <c r="Y528" i="19"/>
  <c r="AO528" i="19" s="1"/>
  <c r="AB528" i="19"/>
  <c r="AE528" i="19"/>
  <c r="AH528" i="19"/>
  <c r="AM528" i="19"/>
  <c r="AP528" i="19" s="1"/>
  <c r="AN528" i="19"/>
  <c r="AQ528" i="19"/>
  <c r="AR528" i="19"/>
  <c r="AS528" i="19"/>
  <c r="S529" i="19"/>
  <c r="V529" i="19"/>
  <c r="AS529" i="19" s="1"/>
  <c r="Y529" i="19"/>
  <c r="AB529" i="19"/>
  <c r="AE529" i="19"/>
  <c r="AH529" i="19"/>
  <c r="AR529" i="19" s="1"/>
  <c r="AM529" i="19"/>
  <c r="AQ529" i="19"/>
  <c r="S530" i="19"/>
  <c r="V530" i="19"/>
  <c r="Y530" i="19"/>
  <c r="AB530" i="19"/>
  <c r="AE530" i="19"/>
  <c r="AH530" i="19"/>
  <c r="AR530" i="19" s="1"/>
  <c r="AM530" i="19"/>
  <c r="AN530" i="19" s="1"/>
  <c r="AO530" i="19"/>
  <c r="AP530" i="19"/>
  <c r="S531" i="19"/>
  <c r="V531" i="19"/>
  <c r="AQ531" i="19" s="1"/>
  <c r="Y531" i="19"/>
  <c r="AB531" i="19"/>
  <c r="AE531" i="19"/>
  <c r="AH531" i="19"/>
  <c r="AM531" i="19"/>
  <c r="AN531" i="19"/>
  <c r="AO531" i="19"/>
  <c r="AP531" i="19"/>
  <c r="AR531" i="19"/>
  <c r="AS531" i="19"/>
  <c r="S532" i="19"/>
  <c r="V532" i="19"/>
  <c r="Y532" i="19"/>
  <c r="AO532" i="19" s="1"/>
  <c r="AB532" i="19"/>
  <c r="AE532" i="19"/>
  <c r="AH532" i="19"/>
  <c r="AM532" i="19"/>
  <c r="AP532" i="19" s="1"/>
  <c r="AN532" i="19"/>
  <c r="AQ532" i="19"/>
  <c r="AR532" i="19"/>
  <c r="AS532" i="19"/>
  <c r="S533" i="19"/>
  <c r="V533" i="19"/>
  <c r="AS533" i="19" s="1"/>
  <c r="Y533" i="19"/>
  <c r="AB533" i="19"/>
  <c r="AE533" i="19"/>
  <c r="AH533" i="19"/>
  <c r="AR533" i="19" s="1"/>
  <c r="AM533" i="19"/>
  <c r="AQ533" i="19"/>
  <c r="S534" i="19"/>
  <c r="V534" i="19"/>
  <c r="Y534" i="19"/>
  <c r="AB534" i="19"/>
  <c r="AE534" i="19"/>
  <c r="AH534" i="19"/>
  <c r="AR534" i="19" s="1"/>
  <c r="AM534" i="19"/>
  <c r="AN534" i="19" s="1"/>
  <c r="AO534" i="19"/>
  <c r="AP534" i="19"/>
  <c r="S535" i="19"/>
  <c r="V535" i="19"/>
  <c r="AB535" i="19"/>
  <c r="AM535" i="19"/>
  <c r="AN535" i="19"/>
  <c r="S536" i="19"/>
  <c r="V536" i="19"/>
  <c r="Y536" i="19"/>
  <c r="AO536" i="19" s="1"/>
  <c r="AB536" i="19"/>
  <c r="AE536" i="19"/>
  <c r="AH536" i="19"/>
  <c r="AM536" i="19"/>
  <c r="AP536" i="19" s="1"/>
  <c r="AN536" i="19"/>
  <c r="AQ536" i="19"/>
  <c r="AR536" i="19"/>
  <c r="AS536" i="19"/>
  <c r="S537" i="19"/>
  <c r="V537" i="19"/>
  <c r="AS537" i="19" s="1"/>
  <c r="Y537" i="19"/>
  <c r="AB537" i="19"/>
  <c r="AE537" i="19"/>
  <c r="AH537" i="19"/>
  <c r="AR537" i="19" s="1"/>
  <c r="AM537" i="19"/>
  <c r="AP537" i="19" s="1"/>
  <c r="S538" i="19"/>
  <c r="V538" i="19"/>
  <c r="AQ538" i="19" s="1"/>
  <c r="Y538" i="19"/>
  <c r="AB538" i="19"/>
  <c r="AE538" i="19"/>
  <c r="AS538" i="19" s="1"/>
  <c r="AH538" i="19"/>
  <c r="AR538" i="19" s="1"/>
  <c r="AM538" i="19"/>
  <c r="AO538" i="19"/>
  <c r="AP538" i="19"/>
  <c r="S539" i="19"/>
  <c r="V539" i="19"/>
  <c r="AQ539" i="19" s="1"/>
  <c r="Y539" i="19"/>
  <c r="AB539" i="19"/>
  <c r="AE539" i="19"/>
  <c r="AH539" i="19"/>
  <c r="AM539" i="19"/>
  <c r="AN539" i="19"/>
  <c r="AO539" i="19"/>
  <c r="AP539" i="19"/>
  <c r="AR539" i="19"/>
  <c r="AS539" i="19"/>
  <c r="S540" i="19"/>
  <c r="V540" i="19"/>
  <c r="Y540" i="19"/>
  <c r="AB540" i="19"/>
  <c r="AE540" i="19"/>
  <c r="AH540" i="19"/>
  <c r="AM540" i="19"/>
  <c r="AP540" i="19" s="1"/>
  <c r="AQ540" i="19"/>
  <c r="AR540" i="19"/>
  <c r="AS540" i="19"/>
  <c r="S541" i="19"/>
  <c r="V541" i="19"/>
  <c r="AS541" i="19" s="1"/>
  <c r="Y541" i="19"/>
  <c r="AB541" i="19"/>
  <c r="AE541" i="19"/>
  <c r="AH541" i="19"/>
  <c r="AR541" i="19" s="1"/>
  <c r="AM541" i="19"/>
  <c r="AP541" i="19"/>
  <c r="AQ541" i="19"/>
  <c r="S542" i="19"/>
  <c r="V542" i="19"/>
  <c r="AQ542" i="19" s="1"/>
  <c r="Y542" i="19"/>
  <c r="AB542" i="19"/>
  <c r="AE542" i="19"/>
  <c r="AS542" i="19" s="1"/>
  <c r="AH542" i="19"/>
  <c r="AR542" i="19" s="1"/>
  <c r="AM542" i="19"/>
  <c r="AN542" i="19" s="1"/>
  <c r="AO542" i="19"/>
  <c r="AP542" i="19"/>
  <c r="S543" i="19"/>
  <c r="V543" i="19"/>
  <c r="AQ543" i="19" s="1"/>
  <c r="Y543" i="19"/>
  <c r="AB543" i="19"/>
  <c r="AE543" i="19"/>
  <c r="AS543" i="19" s="1"/>
  <c r="AH543" i="19"/>
  <c r="AM543" i="19"/>
  <c r="AN543" i="19"/>
  <c r="AO543" i="19"/>
  <c r="AP543" i="19"/>
  <c r="AR543" i="19"/>
  <c r="S544" i="19"/>
  <c r="V544" i="19"/>
  <c r="Y544" i="19"/>
  <c r="AB544" i="19"/>
  <c r="AE544" i="19"/>
  <c r="AH544" i="19"/>
  <c r="AM544" i="19"/>
  <c r="AP544" i="19" s="1"/>
  <c r="AQ544" i="19"/>
  <c r="AR544" i="19"/>
  <c r="AS544" i="19"/>
  <c r="S545" i="19"/>
  <c r="V545" i="19"/>
  <c r="AS545" i="19" s="1"/>
  <c r="Y545" i="19"/>
  <c r="AB545" i="19"/>
  <c r="AE545" i="19"/>
  <c r="AH545" i="19"/>
  <c r="AR545" i="19" s="1"/>
  <c r="AM545" i="19"/>
  <c r="AP545" i="19" s="1"/>
  <c r="S546" i="19"/>
  <c r="V546" i="19"/>
  <c r="AQ546" i="19" s="1"/>
  <c r="Y546" i="19"/>
  <c r="AB546" i="19"/>
  <c r="AE546" i="19"/>
  <c r="AS546" i="19" s="1"/>
  <c r="AH546" i="19"/>
  <c r="AR546" i="19" s="1"/>
  <c r="AM546" i="19"/>
  <c r="AO546" i="19"/>
  <c r="AP546" i="19"/>
  <c r="S547" i="19"/>
  <c r="V547" i="19"/>
  <c r="AQ547" i="19" s="1"/>
  <c r="Y547" i="19"/>
  <c r="AB547" i="19"/>
  <c r="AE547" i="19"/>
  <c r="AH547" i="19"/>
  <c r="AM547" i="19"/>
  <c r="AN547" i="19"/>
  <c r="AO547" i="19"/>
  <c r="AP547" i="19"/>
  <c r="AR547" i="19"/>
  <c r="AS547" i="19"/>
  <c r="S548" i="19"/>
  <c r="V548" i="19"/>
  <c r="Y548" i="19"/>
  <c r="AB548" i="19"/>
  <c r="AE548" i="19"/>
  <c r="AH548" i="19"/>
  <c r="AM548" i="19"/>
  <c r="AP548" i="19" s="1"/>
  <c r="AQ548" i="19"/>
  <c r="AR548" i="19"/>
  <c r="AS548" i="19"/>
  <c r="S549" i="19"/>
  <c r="V549" i="19"/>
  <c r="AS549" i="19" s="1"/>
  <c r="Y549" i="19"/>
  <c r="AB549" i="19"/>
  <c r="AE549" i="19"/>
  <c r="AH549" i="19"/>
  <c r="AR549" i="19" s="1"/>
  <c r="AM549" i="19"/>
  <c r="AP549" i="19"/>
  <c r="AQ549" i="19"/>
  <c r="S550" i="19"/>
  <c r="V550" i="19"/>
  <c r="AQ550" i="19" s="1"/>
  <c r="Y550" i="19"/>
  <c r="AB550" i="19"/>
  <c r="AE550" i="19"/>
  <c r="AS550" i="19" s="1"/>
  <c r="AH550" i="19"/>
  <c r="AR550" i="19" s="1"/>
  <c r="AM550" i="19"/>
  <c r="AN550" i="19" s="1"/>
  <c r="AO550" i="19"/>
  <c r="AP550" i="19"/>
  <c r="S551" i="19"/>
  <c r="V551" i="19"/>
  <c r="AQ551" i="19" s="1"/>
  <c r="Y551" i="19"/>
  <c r="AB551" i="19"/>
  <c r="AE551" i="19"/>
  <c r="AH551" i="19"/>
  <c r="AR551" i="19" s="1"/>
  <c r="AM551" i="19"/>
  <c r="AO551" i="19"/>
  <c r="AP551" i="19"/>
  <c r="S552" i="19"/>
  <c r="V552" i="19"/>
  <c r="Y552" i="19"/>
  <c r="AB552" i="19"/>
  <c r="AE552" i="19"/>
  <c r="AS552" i="19" s="1"/>
  <c r="AH552" i="19"/>
  <c r="AM552" i="19"/>
  <c r="AP552" i="19" s="1"/>
  <c r="AO552" i="19"/>
  <c r="AQ552" i="19"/>
  <c r="AR552" i="19"/>
  <c r="O553" i="19"/>
  <c r="S553" i="19"/>
  <c r="V553" i="19"/>
  <c r="AS553" i="19" s="1"/>
  <c r="Y553" i="19"/>
  <c r="AB553" i="19"/>
  <c r="AE553" i="19"/>
  <c r="AH553" i="19"/>
  <c r="AR553" i="19" s="1"/>
  <c r="AM553" i="19"/>
  <c r="AO553" i="19"/>
  <c r="AP553" i="19"/>
  <c r="AQ553" i="19"/>
  <c r="S554" i="19"/>
  <c r="V554" i="19"/>
  <c r="AQ554" i="19" s="1"/>
  <c r="Y554" i="19"/>
  <c r="AB554" i="19"/>
  <c r="AE554" i="19"/>
  <c r="AH554" i="19"/>
  <c r="AR554" i="19" s="1"/>
  <c r="AM554" i="19"/>
  <c r="AO554" i="19"/>
  <c r="AP554" i="19"/>
  <c r="S555" i="19"/>
  <c r="V555" i="19"/>
  <c r="Y555" i="19"/>
  <c r="AB555" i="19"/>
  <c r="AE555" i="19"/>
  <c r="AS555" i="19" s="1"/>
  <c r="AH555" i="19"/>
  <c r="AM555" i="19"/>
  <c r="AP555" i="19" s="1"/>
  <c r="AO555" i="19"/>
  <c r="AQ555" i="19"/>
  <c r="AR555" i="19"/>
  <c r="S556" i="19"/>
  <c r="V556" i="19"/>
  <c r="AS556" i="19" s="1"/>
  <c r="Y556" i="19"/>
  <c r="AB556" i="19"/>
  <c r="AE556" i="19"/>
  <c r="AH556" i="19"/>
  <c r="AR556" i="19" s="1"/>
  <c r="AM556" i="19"/>
  <c r="AN556" i="19" s="1"/>
  <c r="AP556" i="19"/>
  <c r="AQ556" i="19"/>
  <c r="S557" i="19"/>
  <c r="V557" i="19"/>
  <c r="AS557" i="19" s="1"/>
  <c r="Y557" i="19"/>
  <c r="AO557" i="19" s="1"/>
  <c r="AB557" i="19"/>
  <c r="AE557" i="19"/>
  <c r="AH557" i="19"/>
  <c r="AR557" i="19" s="1"/>
  <c r="AM557" i="19"/>
  <c r="AP557" i="19" s="1"/>
  <c r="AQ557" i="19"/>
  <c r="S558" i="19"/>
  <c r="V558" i="19"/>
  <c r="AQ558" i="19" s="1"/>
  <c r="Y558" i="19"/>
  <c r="AB558" i="19"/>
  <c r="AE558" i="19"/>
  <c r="AH558" i="19"/>
  <c r="AM558" i="19"/>
  <c r="AN558" i="19"/>
  <c r="AO558" i="19"/>
  <c r="AP558" i="19"/>
  <c r="AR558" i="19"/>
  <c r="AS558" i="19"/>
  <c r="S559" i="19"/>
  <c r="V559" i="19"/>
  <c r="Y559" i="19"/>
  <c r="AO559" i="19" s="1"/>
  <c r="AB559" i="19"/>
  <c r="AE559" i="19"/>
  <c r="AH559" i="19"/>
  <c r="AM559" i="19"/>
  <c r="AP559" i="19" s="1"/>
  <c r="AQ559" i="19"/>
  <c r="AR559" i="19"/>
  <c r="AS559" i="19"/>
  <c r="S560" i="19"/>
  <c r="V560" i="19"/>
  <c r="AS560" i="19" s="1"/>
  <c r="Y560" i="19"/>
  <c r="AB560" i="19"/>
  <c r="AE560" i="19"/>
  <c r="AH560" i="19"/>
  <c r="AM560" i="19"/>
  <c r="AN560" i="19" s="1"/>
  <c r="AQ560" i="19"/>
  <c r="AR560" i="19"/>
  <c r="S561" i="19"/>
  <c r="V561" i="19"/>
  <c r="AS561" i="19" s="1"/>
  <c r="Y561" i="19"/>
  <c r="AB561" i="19"/>
  <c r="AE561" i="19"/>
  <c r="AH561" i="19"/>
  <c r="AR561" i="19" s="1"/>
  <c r="AM561" i="19"/>
  <c r="AO561" i="19"/>
  <c r="AP561" i="19"/>
  <c r="AQ561" i="19"/>
  <c r="S562" i="19"/>
  <c r="AB562" i="19"/>
  <c r="S563" i="19"/>
  <c r="V563" i="19"/>
  <c r="AS563" i="19" s="1"/>
  <c r="Y563" i="19"/>
  <c r="AB563" i="19"/>
  <c r="AE563" i="19"/>
  <c r="AH563" i="19"/>
  <c r="AM563" i="19"/>
  <c r="AN563" i="19" s="1"/>
  <c r="AQ563" i="19"/>
  <c r="AR563" i="19"/>
  <c r="S564" i="19"/>
  <c r="V564" i="19"/>
  <c r="AS564" i="19" s="1"/>
  <c r="Y564" i="19"/>
  <c r="AB564" i="19"/>
  <c r="AE564" i="19"/>
  <c r="AH564" i="19"/>
  <c r="AR564" i="19" s="1"/>
  <c r="AM564" i="19"/>
  <c r="AO564" i="19"/>
  <c r="AP564" i="19"/>
  <c r="AQ564" i="19"/>
  <c r="S565" i="19"/>
  <c r="Y565" i="19"/>
  <c r="AB565" i="19"/>
  <c r="AH565" i="19"/>
  <c r="AM565" i="19"/>
  <c r="AN565" i="19" s="1"/>
  <c r="AQ565" i="19"/>
  <c r="AR565" i="19"/>
  <c r="AS565" i="19"/>
  <c r="S566" i="19"/>
  <c r="V566" i="19"/>
  <c r="Y566" i="19"/>
  <c r="AO566" i="19" s="1"/>
  <c r="AB566" i="19"/>
  <c r="AE566" i="19"/>
  <c r="AH566" i="19"/>
  <c r="AR566" i="19" s="1"/>
  <c r="AM566" i="19"/>
  <c r="AN566" i="19" s="1"/>
  <c r="AQ566" i="19"/>
  <c r="AS566" i="19"/>
  <c r="S567" i="19"/>
  <c r="V567" i="19"/>
  <c r="AB567" i="19"/>
  <c r="AE567" i="19"/>
  <c r="AS567" i="19" s="1"/>
  <c r="AH567" i="19"/>
  <c r="AR567" i="19" s="1"/>
  <c r="AM567" i="19"/>
  <c r="AN567" i="19" s="1"/>
  <c r="AP567" i="19"/>
  <c r="AQ567" i="19"/>
  <c r="S568" i="19"/>
  <c r="V568" i="19"/>
  <c r="AQ568" i="19" s="1"/>
  <c r="Y568" i="19"/>
  <c r="AB568" i="19"/>
  <c r="AE568" i="19"/>
  <c r="AH568" i="19"/>
  <c r="AR568" i="19" s="1"/>
  <c r="AM568" i="19"/>
  <c r="AO568" i="19"/>
  <c r="AP568" i="19"/>
  <c r="S569" i="19"/>
  <c r="V569" i="19"/>
  <c r="Y569" i="19"/>
  <c r="AO569" i="19" s="1"/>
  <c r="AB569" i="19"/>
  <c r="AE569" i="19"/>
  <c r="AH569" i="19"/>
  <c r="AM569" i="19"/>
  <c r="AP569" i="19" s="1"/>
  <c r="AQ569" i="19"/>
  <c r="AR569" i="19"/>
  <c r="AS569" i="19"/>
  <c r="S570" i="19"/>
  <c r="V570" i="19"/>
  <c r="AS570" i="19" s="1"/>
  <c r="Y570" i="19"/>
  <c r="AB570" i="19"/>
  <c r="AE570" i="19"/>
  <c r="AH570" i="19"/>
  <c r="AR570" i="19" s="1"/>
  <c r="AM570" i="19"/>
  <c r="AN570" i="19" s="1"/>
  <c r="AQ570" i="19"/>
  <c r="S571" i="19"/>
  <c r="V571" i="19"/>
  <c r="Y571" i="19"/>
  <c r="AO571" i="19" s="1"/>
  <c r="AB571" i="19"/>
  <c r="AE571" i="19"/>
  <c r="AH571" i="19"/>
  <c r="AR571" i="19" s="1"/>
  <c r="AM571" i="19"/>
  <c r="AN571" i="19" s="1"/>
  <c r="AQ571" i="19"/>
  <c r="AS571" i="19"/>
  <c r="S572" i="19"/>
  <c r="V572" i="19"/>
  <c r="AQ572" i="19" s="1"/>
  <c r="Y572" i="19"/>
  <c r="AB572" i="19"/>
  <c r="AE572" i="19"/>
  <c r="AH572" i="19"/>
  <c r="AR572" i="19" s="1"/>
  <c r="AM572" i="19"/>
  <c r="AN572" i="19"/>
  <c r="AO572" i="19"/>
  <c r="AP572" i="19"/>
  <c r="AS572" i="19"/>
  <c r="S573" i="19"/>
  <c r="V573" i="19"/>
  <c r="Y573" i="19"/>
  <c r="AB573" i="19"/>
  <c r="AD573" i="19"/>
  <c r="AE573" i="19" s="1"/>
  <c r="AS573" i="19" s="1"/>
  <c r="AH573" i="19"/>
  <c r="AR573" i="19" s="1"/>
  <c r="AM573" i="19"/>
  <c r="AN573" i="19"/>
  <c r="AP573" i="19"/>
  <c r="AQ573" i="19"/>
  <c r="S574" i="19"/>
  <c r="V574" i="19"/>
  <c r="AS574" i="19" s="1"/>
  <c r="Y574" i="19"/>
  <c r="AO574" i="19" s="1"/>
  <c r="AB574" i="19"/>
  <c r="AE574" i="19"/>
  <c r="AH574" i="19"/>
  <c r="AR574" i="19" s="1"/>
  <c r="AM574" i="19"/>
  <c r="AP574" i="19"/>
  <c r="AQ574" i="19"/>
  <c r="S575" i="19"/>
  <c r="V575" i="19"/>
  <c r="AQ575" i="19" s="1"/>
  <c r="Y575" i="19"/>
  <c r="AB575" i="19"/>
  <c r="AE575" i="19"/>
  <c r="AH575" i="19"/>
  <c r="AR575" i="19" s="1"/>
  <c r="AM575" i="19"/>
  <c r="AO575" i="19"/>
  <c r="AP575" i="19"/>
  <c r="S576" i="19"/>
  <c r="V576" i="19"/>
  <c r="Y576" i="19"/>
  <c r="AO576" i="19" s="1"/>
  <c r="AB576" i="19"/>
  <c r="AE576" i="19"/>
  <c r="AH576" i="19"/>
  <c r="AM576" i="19"/>
  <c r="AP576" i="19" s="1"/>
  <c r="AQ576" i="19"/>
  <c r="AR576" i="19"/>
  <c r="AS576" i="19"/>
  <c r="S577" i="19"/>
  <c r="V577" i="19"/>
  <c r="AS577" i="19" s="1"/>
  <c r="Y577" i="19"/>
  <c r="AB577" i="19"/>
  <c r="AE577" i="19"/>
  <c r="AH577" i="19"/>
  <c r="AR577" i="19" s="1"/>
  <c r="AM577" i="19"/>
  <c r="AN577" i="19" s="1"/>
  <c r="AQ577" i="19"/>
  <c r="S578" i="19"/>
  <c r="Y578" i="19"/>
  <c r="AB578" i="19"/>
  <c r="AM578" i="19"/>
  <c r="AO578" i="19"/>
  <c r="AP578" i="19"/>
  <c r="S579" i="19"/>
  <c r="V579" i="19"/>
  <c r="Y579" i="19"/>
  <c r="AB579" i="19"/>
  <c r="AE579" i="19"/>
  <c r="AS579" i="19" s="1"/>
  <c r="AH579" i="19"/>
  <c r="AM579" i="19"/>
  <c r="AP579" i="19" s="1"/>
  <c r="AO579" i="19"/>
  <c r="AQ579" i="19"/>
  <c r="AR579" i="19"/>
  <c r="S580" i="19"/>
  <c r="V580" i="19"/>
  <c r="AS580" i="19" s="1"/>
  <c r="Y580" i="19"/>
  <c r="AB580" i="19"/>
  <c r="AE580" i="19"/>
  <c r="AH580" i="19"/>
  <c r="AR580" i="19" s="1"/>
  <c r="AM580" i="19"/>
  <c r="AN580" i="19" s="1"/>
  <c r="AP580" i="19"/>
  <c r="AQ580" i="19"/>
  <c r="S581" i="19"/>
  <c r="V581" i="19"/>
  <c r="AS581" i="19" s="1"/>
  <c r="Y581" i="19"/>
  <c r="AO581" i="19" s="1"/>
  <c r="AB581" i="19"/>
  <c r="AE581" i="19"/>
  <c r="AH581" i="19"/>
  <c r="AR581" i="19" s="1"/>
  <c r="AM581" i="19"/>
  <c r="AP581" i="19" s="1"/>
  <c r="AQ581" i="19"/>
  <c r="S582" i="19"/>
  <c r="V582" i="19"/>
  <c r="AQ582" i="19" s="1"/>
  <c r="Y582" i="19"/>
  <c r="AB582" i="19"/>
  <c r="AE582" i="19"/>
  <c r="AH582" i="19"/>
  <c r="AM582" i="19"/>
  <c r="AN582" i="19"/>
  <c r="AO582" i="19"/>
  <c r="AP582" i="19"/>
  <c r="AR582" i="19"/>
  <c r="AS582" i="19"/>
  <c r="S583" i="19"/>
  <c r="V583" i="19"/>
  <c r="Y583" i="19"/>
  <c r="AO583" i="19" s="1"/>
  <c r="AB583" i="19"/>
  <c r="AE583" i="19"/>
  <c r="AH583" i="19"/>
  <c r="AM583" i="19"/>
  <c r="AP583" i="19" s="1"/>
  <c r="AQ583" i="19"/>
  <c r="AR583" i="19"/>
  <c r="AS583" i="19"/>
  <c r="S584" i="19"/>
  <c r="V584" i="19"/>
  <c r="AS584" i="19" s="1"/>
  <c r="Y584" i="19"/>
  <c r="AB584" i="19"/>
  <c r="AE584" i="19"/>
  <c r="AH584" i="19"/>
  <c r="AM584" i="19"/>
  <c r="AN584" i="19" s="1"/>
  <c r="AQ584" i="19"/>
  <c r="AR584" i="19"/>
  <c r="S585" i="19"/>
  <c r="V585" i="19"/>
  <c r="AS585" i="19" s="1"/>
  <c r="Y585" i="19"/>
  <c r="AB585" i="19"/>
  <c r="AE585" i="19"/>
  <c r="AH585" i="19"/>
  <c r="AR585" i="19" s="1"/>
  <c r="AM585" i="19"/>
  <c r="AO585" i="19"/>
  <c r="AP585" i="19"/>
  <c r="AQ585" i="19"/>
  <c r="S586" i="19"/>
  <c r="V586" i="19"/>
  <c r="AQ586" i="19" s="1"/>
  <c r="Y586" i="19"/>
  <c r="AB586" i="19"/>
  <c r="AE586" i="19"/>
  <c r="AH586" i="19"/>
  <c r="AR586" i="19" s="1"/>
  <c r="AM586" i="19"/>
  <c r="AO586" i="19"/>
  <c r="AP586" i="19"/>
  <c r="S587" i="19"/>
  <c r="V587" i="19"/>
  <c r="Y587" i="19"/>
  <c r="AB587" i="19"/>
  <c r="AE587" i="19"/>
  <c r="AS587" i="19" s="1"/>
  <c r="AH587" i="19"/>
  <c r="AM587" i="19"/>
  <c r="AP587" i="19" s="1"/>
  <c r="AO587" i="19"/>
  <c r="AQ587" i="19"/>
  <c r="AR587" i="19"/>
  <c r="S588" i="19"/>
  <c r="V588" i="19"/>
  <c r="AS588" i="19" s="1"/>
  <c r="Y588" i="19"/>
  <c r="AB588" i="19"/>
  <c r="AE588" i="19"/>
  <c r="AH588" i="19"/>
  <c r="AR588" i="19" s="1"/>
  <c r="AM588" i="19"/>
  <c r="AN588" i="19" s="1"/>
  <c r="AP588" i="19"/>
  <c r="AQ588" i="19"/>
  <c r="S589" i="19"/>
  <c r="V589" i="19"/>
  <c r="AS589" i="19" s="1"/>
  <c r="Y589" i="19"/>
  <c r="AO589" i="19" s="1"/>
  <c r="AB589" i="19"/>
  <c r="AE589" i="19"/>
  <c r="AH589" i="19"/>
  <c r="AR589" i="19" s="1"/>
  <c r="AM589" i="19"/>
  <c r="AP589" i="19" s="1"/>
  <c r="AQ589" i="19"/>
  <c r="S590" i="19"/>
  <c r="V590" i="19"/>
  <c r="AQ590" i="19" s="1"/>
  <c r="Y590" i="19"/>
  <c r="AB590" i="19"/>
  <c r="AE590" i="19"/>
  <c r="AH590" i="19"/>
  <c r="AM590" i="19"/>
  <c r="AN590" i="19"/>
  <c r="AO590" i="19"/>
  <c r="AP590" i="19"/>
  <c r="AR590" i="19"/>
  <c r="AS590" i="19"/>
  <c r="S591" i="19"/>
  <c r="V591" i="19"/>
  <c r="Y591" i="19"/>
  <c r="AO591" i="19" s="1"/>
  <c r="AB591" i="19"/>
  <c r="AE591" i="19"/>
  <c r="AH591" i="19"/>
  <c r="AM591" i="19"/>
  <c r="AP591" i="19" s="1"/>
  <c r="AQ591" i="19"/>
  <c r="AR591" i="19"/>
  <c r="AS591" i="19"/>
  <c r="S592" i="19"/>
  <c r="V592" i="19"/>
  <c r="AS592" i="19" s="1"/>
  <c r="Y592" i="19"/>
  <c r="AB592" i="19"/>
  <c r="AE592" i="19"/>
  <c r="AH592" i="19"/>
  <c r="AM592" i="19"/>
  <c r="AN592" i="19" s="1"/>
  <c r="AQ592" i="19"/>
  <c r="AR592" i="19"/>
  <c r="S593" i="19"/>
  <c r="V593" i="19"/>
  <c r="AS593" i="19" s="1"/>
  <c r="Y593" i="19"/>
  <c r="AB593" i="19"/>
  <c r="AE593" i="19"/>
  <c r="AH593" i="19"/>
  <c r="AR593" i="19" s="1"/>
  <c r="AM593" i="19"/>
  <c r="AO593" i="19"/>
  <c r="AP593" i="19"/>
  <c r="AQ593" i="19"/>
  <c r="S594" i="19"/>
  <c r="V594" i="19"/>
  <c r="AQ594" i="19" s="1"/>
  <c r="Y594" i="19"/>
  <c r="AB594" i="19"/>
  <c r="AE594" i="19"/>
  <c r="AH594" i="19"/>
  <c r="AR594" i="19" s="1"/>
  <c r="AM594" i="19"/>
  <c r="AO594" i="19"/>
  <c r="AP594" i="19"/>
  <c r="S595" i="19"/>
  <c r="V595" i="19"/>
  <c r="Y595" i="19"/>
  <c r="AB595" i="19"/>
  <c r="AE595" i="19"/>
  <c r="AS595" i="19" s="1"/>
  <c r="AH595" i="19"/>
  <c r="AM595" i="19"/>
  <c r="AP595" i="19" s="1"/>
  <c r="AO595" i="19"/>
  <c r="AQ595" i="19"/>
  <c r="AR595" i="19"/>
  <c r="S596" i="19"/>
  <c r="V596" i="19"/>
  <c r="AS596" i="19" s="1"/>
  <c r="Y596" i="19"/>
  <c r="AB596" i="19"/>
  <c r="AE596" i="19"/>
  <c r="AH596" i="19"/>
  <c r="AR596" i="19" s="1"/>
  <c r="AM596" i="19"/>
  <c r="AN596" i="19" s="1"/>
  <c r="AP596" i="19"/>
  <c r="AQ596" i="19"/>
  <c r="S597" i="19"/>
  <c r="V597" i="19"/>
  <c r="AS597" i="19" s="1"/>
  <c r="Y597" i="19"/>
  <c r="AO597" i="19" s="1"/>
  <c r="AB597" i="19"/>
  <c r="AE597" i="19"/>
  <c r="AH597" i="19"/>
  <c r="AR597" i="19" s="1"/>
  <c r="AM597" i="19"/>
  <c r="AP597" i="19" s="1"/>
  <c r="AQ597" i="19"/>
  <c r="S598" i="19"/>
  <c r="V598" i="19"/>
  <c r="AQ598" i="19" s="1"/>
  <c r="Y598" i="19"/>
  <c r="AB598" i="19"/>
  <c r="AE598" i="19"/>
  <c r="AH598" i="19"/>
  <c r="AM598" i="19"/>
  <c r="AN598" i="19"/>
  <c r="AO598" i="19"/>
  <c r="AP598" i="19"/>
  <c r="AR598" i="19"/>
  <c r="AS598" i="19"/>
  <c r="S599" i="19"/>
  <c r="V599" i="19"/>
  <c r="Y599" i="19"/>
  <c r="AO599" i="19" s="1"/>
  <c r="AB599" i="19"/>
  <c r="AE599" i="19"/>
  <c r="AH599" i="19"/>
  <c r="AM599" i="19"/>
  <c r="AN599" i="19" s="1"/>
  <c r="AQ599" i="19"/>
  <c r="AR599" i="19"/>
  <c r="AS599" i="19"/>
  <c r="S600" i="19"/>
  <c r="V600" i="19"/>
  <c r="AQ600" i="19" s="1"/>
  <c r="Y600" i="19"/>
  <c r="AO600" i="19" s="1"/>
  <c r="AB600" i="19"/>
  <c r="AE600" i="19"/>
  <c r="AH600" i="19"/>
  <c r="AR600" i="19" s="1"/>
  <c r="AM600" i="19"/>
  <c r="AN600" i="19" s="1"/>
  <c r="AP600" i="19"/>
  <c r="S601" i="19"/>
  <c r="V601" i="19"/>
  <c r="AQ601" i="19" s="1"/>
  <c r="Y601" i="19"/>
  <c r="AB601" i="19"/>
  <c r="AE601" i="19"/>
  <c r="AH601" i="19"/>
  <c r="AR601" i="19" s="1"/>
  <c r="AM601" i="19"/>
  <c r="AN601" i="19" s="1"/>
  <c r="AO601" i="19"/>
  <c r="AP601" i="19"/>
  <c r="AS601" i="19"/>
  <c r="S602" i="19"/>
  <c r="V602" i="19"/>
  <c r="AQ602" i="19" s="1"/>
  <c r="Y602" i="19"/>
  <c r="AB602" i="19"/>
  <c r="AE602" i="19"/>
  <c r="AH602" i="19"/>
  <c r="AM602" i="19"/>
  <c r="AN602" i="19"/>
  <c r="AO602" i="19"/>
  <c r="AP602" i="19"/>
  <c r="AR602" i="19"/>
  <c r="AS602" i="19"/>
  <c r="S603" i="19"/>
  <c r="V603" i="19"/>
  <c r="Y603" i="19"/>
  <c r="AO603" i="19" s="1"/>
  <c r="AB603" i="19"/>
  <c r="AE603" i="19"/>
  <c r="AH603" i="19"/>
  <c r="AM603" i="19"/>
  <c r="AN603" i="19" s="1"/>
  <c r="AQ603" i="19"/>
  <c r="AR603" i="19"/>
  <c r="AS603" i="19"/>
  <c r="S604" i="19"/>
  <c r="V604" i="19"/>
  <c r="AQ604" i="19" s="1"/>
  <c r="Y604" i="19"/>
  <c r="AO604" i="19" s="1"/>
  <c r="AB604" i="19"/>
  <c r="AE604" i="19"/>
  <c r="AH604" i="19"/>
  <c r="AR604" i="19" s="1"/>
  <c r="AM604" i="19"/>
  <c r="AN604" i="19" s="1"/>
  <c r="AP604" i="19"/>
  <c r="S605" i="19"/>
  <c r="V605" i="19"/>
  <c r="AQ605" i="19" s="1"/>
  <c r="Y605" i="19"/>
  <c r="AB605" i="19"/>
  <c r="AE605" i="19"/>
  <c r="AH605" i="19"/>
  <c r="AR605" i="19" s="1"/>
  <c r="AM605" i="19"/>
  <c r="AN605" i="19" s="1"/>
  <c r="AO605" i="19"/>
  <c r="AP605" i="19"/>
  <c r="AS605" i="19"/>
  <c r="S606" i="19"/>
  <c r="V606" i="19"/>
  <c r="AQ606" i="19" s="1"/>
  <c r="Y606" i="19"/>
  <c r="AB606" i="19"/>
  <c r="AE606" i="19"/>
  <c r="AH606" i="19"/>
  <c r="AM606" i="19"/>
  <c r="AN606" i="19"/>
  <c r="AO606" i="19"/>
  <c r="AP606" i="19"/>
  <c r="AR606" i="19"/>
  <c r="AS606" i="19"/>
  <c r="S607" i="19"/>
  <c r="V607" i="19"/>
  <c r="AB607" i="19"/>
  <c r="AM607" i="19"/>
  <c r="AN607" i="19" s="1"/>
  <c r="S608" i="19"/>
  <c r="V608" i="19"/>
  <c r="AQ608" i="19" s="1"/>
  <c r="Y608" i="19"/>
  <c r="AO608" i="19" s="1"/>
  <c r="AB608" i="19"/>
  <c r="AE608" i="19"/>
  <c r="AH608" i="19"/>
  <c r="AR608" i="19" s="1"/>
  <c r="AM608" i="19"/>
  <c r="AN608" i="19" s="1"/>
  <c r="AP608" i="19"/>
  <c r="S609" i="19"/>
  <c r="V609" i="19"/>
  <c r="AQ609" i="19" s="1"/>
  <c r="Y609" i="19"/>
  <c r="AB609" i="19"/>
  <c r="AE609" i="19"/>
  <c r="AH609" i="19"/>
  <c r="AR609" i="19" s="1"/>
  <c r="AM609" i="19"/>
  <c r="AN609" i="19" s="1"/>
  <c r="AO609" i="19"/>
  <c r="AP609" i="19"/>
  <c r="AS609" i="19"/>
  <c r="S610" i="19"/>
  <c r="V610" i="19"/>
  <c r="AQ610" i="19" s="1"/>
  <c r="Y610" i="19"/>
  <c r="AB610" i="19"/>
  <c r="AE610" i="19"/>
  <c r="AH610" i="19"/>
  <c r="AM610" i="19"/>
  <c r="AN610" i="19"/>
  <c r="AO610" i="19"/>
  <c r="AP610" i="19"/>
  <c r="AR610" i="19"/>
  <c r="AS610" i="19"/>
  <c r="S611" i="19"/>
  <c r="V611" i="19"/>
  <c r="Y611" i="19"/>
  <c r="AO611" i="19" s="1"/>
  <c r="AB611" i="19"/>
  <c r="AE611" i="19"/>
  <c r="AH611" i="19"/>
  <c r="AM611" i="19"/>
  <c r="AN611" i="19" s="1"/>
  <c r="AQ611" i="19"/>
  <c r="AR611" i="19"/>
  <c r="AS611" i="19"/>
  <c r="S612" i="19"/>
  <c r="V612" i="19"/>
  <c r="AQ612" i="19" s="1"/>
  <c r="Y612" i="19"/>
  <c r="AO612" i="19" s="1"/>
  <c r="AB612" i="19"/>
  <c r="AE612" i="19"/>
  <c r="AH612" i="19"/>
  <c r="AR612" i="19" s="1"/>
  <c r="AM612" i="19"/>
  <c r="AN612" i="19" s="1"/>
  <c r="AP612" i="19"/>
  <c r="S613" i="19"/>
  <c r="V613" i="19"/>
  <c r="AQ613" i="19" s="1"/>
  <c r="Y613" i="19"/>
  <c r="AB613" i="19"/>
  <c r="AE613" i="19"/>
  <c r="AH613" i="19"/>
  <c r="AR613" i="19" s="1"/>
  <c r="AM613" i="19"/>
  <c r="AN613" i="19" s="1"/>
  <c r="AO613" i="19"/>
  <c r="AP613" i="19"/>
  <c r="AS613" i="19"/>
  <c r="S614" i="19"/>
  <c r="V614" i="19"/>
  <c r="AQ614" i="19" s="1"/>
  <c r="Y614" i="19"/>
  <c r="AB614" i="19"/>
  <c r="AE614" i="19"/>
  <c r="AH614" i="19"/>
  <c r="AM614" i="19"/>
  <c r="AN614" i="19"/>
  <c r="AO614" i="19"/>
  <c r="AP614" i="19"/>
  <c r="AR614" i="19"/>
  <c r="AS614" i="19"/>
  <c r="S615" i="19"/>
  <c r="V615" i="19"/>
  <c r="Y615" i="19"/>
  <c r="AO615" i="19" s="1"/>
  <c r="AB615" i="19"/>
  <c r="AE615" i="19"/>
  <c r="AH615" i="19"/>
  <c r="AM615" i="19"/>
  <c r="AN615" i="19" s="1"/>
  <c r="AQ615" i="19"/>
  <c r="AR615" i="19"/>
  <c r="AS615" i="19"/>
  <c r="S616" i="19"/>
  <c r="Y616" i="19"/>
  <c r="AB616" i="19"/>
  <c r="AH616" i="19"/>
  <c r="AM616" i="19"/>
  <c r="S617" i="19"/>
  <c r="V617" i="19"/>
  <c r="AB617" i="19"/>
  <c r="AM617" i="19"/>
  <c r="AN617" i="19"/>
  <c r="S618" i="19"/>
  <c r="V618" i="19"/>
  <c r="AB618" i="19"/>
  <c r="AM618" i="19"/>
  <c r="AN618" i="19" s="1"/>
  <c r="S619" i="19"/>
  <c r="V619" i="19"/>
  <c r="AB619" i="19"/>
  <c r="AM619" i="19"/>
  <c r="AN619" i="19" s="1"/>
  <c r="S620" i="19"/>
  <c r="V620" i="19"/>
  <c r="AB620" i="19"/>
  <c r="AM620" i="19"/>
  <c r="AN620" i="19" s="1"/>
  <c r="S621" i="19"/>
  <c r="V621" i="19"/>
  <c r="AQ621" i="19" s="1"/>
  <c r="Y621" i="19"/>
  <c r="AB621" i="19"/>
  <c r="AE621" i="19"/>
  <c r="AH621" i="19"/>
  <c r="AR621" i="19" s="1"/>
  <c r="AM621" i="19"/>
  <c r="AN621" i="19" s="1"/>
  <c r="AO621" i="19"/>
  <c r="AP621" i="19"/>
  <c r="AS621" i="19"/>
  <c r="S622" i="19"/>
  <c r="V622" i="19"/>
  <c r="AQ622" i="19" s="1"/>
  <c r="Y622" i="19"/>
  <c r="AB622" i="19"/>
  <c r="AE622" i="19"/>
  <c r="AH622" i="19"/>
  <c r="AM622" i="19"/>
  <c r="AN622" i="19"/>
  <c r="AO622" i="19"/>
  <c r="AP622" i="19"/>
  <c r="AR622" i="19"/>
  <c r="AS622" i="19"/>
  <c r="S623" i="19"/>
  <c r="V623" i="19"/>
  <c r="Y623" i="19"/>
  <c r="AO623" i="19" s="1"/>
  <c r="AB623" i="19"/>
  <c r="AE623" i="19"/>
  <c r="AH623" i="19"/>
  <c r="AM623" i="19"/>
  <c r="AN623" i="19" s="1"/>
  <c r="AQ623" i="19"/>
  <c r="AR623" i="19"/>
  <c r="AS623" i="19"/>
  <c r="S624" i="19"/>
  <c r="V624" i="19"/>
  <c r="AQ624" i="19" s="1"/>
  <c r="Y624" i="19"/>
  <c r="AO624" i="19" s="1"/>
  <c r="AB624" i="19"/>
  <c r="AE624" i="19"/>
  <c r="AH624" i="19"/>
  <c r="AR624" i="19" s="1"/>
  <c r="AM624" i="19"/>
  <c r="AN624" i="19" s="1"/>
  <c r="AP624" i="19"/>
  <c r="S625" i="19"/>
  <c r="V625" i="19"/>
  <c r="AQ625" i="19" s="1"/>
  <c r="Y625" i="19"/>
  <c r="AB625" i="19"/>
  <c r="AE625" i="19"/>
  <c r="AH625" i="19"/>
  <c r="AR625" i="19" s="1"/>
  <c r="AM625" i="19"/>
  <c r="AN625" i="19" s="1"/>
  <c r="AO625" i="19"/>
  <c r="AP625" i="19"/>
  <c r="AS625" i="19"/>
  <c r="S626" i="19"/>
  <c r="V626" i="19"/>
  <c r="AQ626" i="19" s="1"/>
  <c r="Y626" i="19"/>
  <c r="AB626" i="19"/>
  <c r="AE626" i="19"/>
  <c r="AH626" i="19"/>
  <c r="AM626" i="19"/>
  <c r="AN626" i="19"/>
  <c r="AO626" i="19"/>
  <c r="AP626" i="19"/>
  <c r="AR626" i="19"/>
  <c r="AS626" i="19"/>
  <c r="S627" i="19"/>
  <c r="V627" i="19"/>
  <c r="Y627" i="19"/>
  <c r="AO627" i="19" s="1"/>
  <c r="AB627" i="19"/>
  <c r="AE627" i="19"/>
  <c r="AH627" i="19"/>
  <c r="AM627" i="19"/>
  <c r="AN627" i="19" s="1"/>
  <c r="AQ627" i="19"/>
  <c r="AR627" i="19"/>
  <c r="AS627" i="19"/>
  <c r="S628" i="19"/>
  <c r="V628" i="19"/>
  <c r="AQ628" i="19" s="1"/>
  <c r="Y628" i="19"/>
  <c r="AO628" i="19" s="1"/>
  <c r="AB628" i="19"/>
  <c r="AE628" i="19"/>
  <c r="AH628" i="19"/>
  <c r="AR628" i="19" s="1"/>
  <c r="AM628" i="19"/>
  <c r="AN628" i="19" s="1"/>
  <c r="AP628" i="19"/>
  <c r="S629" i="19"/>
  <c r="V629" i="19"/>
  <c r="AQ629" i="19" s="1"/>
  <c r="Y629" i="19"/>
  <c r="AB629" i="19"/>
  <c r="AE629" i="19"/>
  <c r="AH629" i="19"/>
  <c r="AR629" i="19" s="1"/>
  <c r="AM629" i="19"/>
  <c r="AN629" i="19" s="1"/>
  <c r="AO629" i="19"/>
  <c r="AP629" i="19"/>
  <c r="AS629" i="19"/>
  <c r="S630" i="19"/>
  <c r="V630" i="19"/>
  <c r="AQ630" i="19" s="1"/>
  <c r="Y630" i="19"/>
  <c r="AB630" i="19"/>
  <c r="AE630" i="19"/>
  <c r="AH630" i="19"/>
  <c r="AM630" i="19"/>
  <c r="AN630" i="19"/>
  <c r="AO630" i="19"/>
  <c r="AP630" i="19"/>
  <c r="AR630" i="19"/>
  <c r="AS630" i="19"/>
  <c r="S631" i="19"/>
  <c r="V631" i="19"/>
  <c r="Y631" i="19"/>
  <c r="AO631" i="19" s="1"/>
  <c r="AB631" i="19"/>
  <c r="AE631" i="19"/>
  <c r="AH631" i="19"/>
  <c r="AM631" i="19"/>
  <c r="AN631" i="19" s="1"/>
  <c r="AQ631" i="19"/>
  <c r="AR631" i="19"/>
  <c r="AS631" i="19"/>
  <c r="S632" i="19"/>
  <c r="V632" i="19"/>
  <c r="AQ632" i="19" s="1"/>
  <c r="Y632" i="19"/>
  <c r="AO632" i="19" s="1"/>
  <c r="AB632" i="19"/>
  <c r="AE632" i="19"/>
  <c r="AH632" i="19"/>
  <c r="AR632" i="19" s="1"/>
  <c r="AM632" i="19"/>
  <c r="AN632" i="19" s="1"/>
  <c r="AP632" i="19"/>
  <c r="S633" i="19"/>
  <c r="V633" i="19"/>
  <c r="AQ633" i="19" s="1"/>
  <c r="Y633" i="19"/>
  <c r="AB633" i="19"/>
  <c r="AE633" i="19"/>
  <c r="AH633" i="19"/>
  <c r="AR633" i="19" s="1"/>
  <c r="AM633" i="19"/>
  <c r="AN633" i="19" s="1"/>
  <c r="AO633" i="19"/>
  <c r="AP633" i="19"/>
  <c r="AS633" i="19"/>
  <c r="S634" i="19"/>
  <c r="V634" i="19"/>
  <c r="AQ634" i="19" s="1"/>
  <c r="Y634" i="19"/>
  <c r="AB634" i="19"/>
  <c r="AE634" i="19"/>
  <c r="AH634" i="19"/>
  <c r="AM634" i="19"/>
  <c r="AN634" i="19"/>
  <c r="AO634" i="19"/>
  <c r="AP634" i="19"/>
  <c r="AR634" i="19"/>
  <c r="AS634" i="19"/>
  <c r="S635" i="19"/>
  <c r="V635" i="19"/>
  <c r="Y635" i="19"/>
  <c r="AO635" i="19" s="1"/>
  <c r="AB635" i="19"/>
  <c r="AE635" i="19"/>
  <c r="AH635" i="19"/>
  <c r="AM635" i="19"/>
  <c r="AN635" i="19" s="1"/>
  <c r="AQ635" i="19"/>
  <c r="AR635" i="19"/>
  <c r="AS635" i="19"/>
  <c r="S636" i="19"/>
  <c r="V636" i="19"/>
  <c r="AB636" i="19"/>
  <c r="AM636" i="19"/>
  <c r="AN636" i="19" s="1"/>
  <c r="S637" i="19"/>
  <c r="V637" i="19"/>
  <c r="AQ637" i="19" s="1"/>
  <c r="Y637" i="19"/>
  <c r="AB637" i="19"/>
  <c r="AE637" i="19"/>
  <c r="AH637" i="19"/>
  <c r="AR637" i="19" s="1"/>
  <c r="AM637" i="19"/>
  <c r="AN637" i="19" s="1"/>
  <c r="AO637" i="19"/>
  <c r="AP637" i="19"/>
  <c r="AS637" i="19"/>
  <c r="S638" i="19"/>
  <c r="V638" i="19"/>
  <c r="AQ638" i="19" s="1"/>
  <c r="Y638" i="19"/>
  <c r="AB638" i="19"/>
  <c r="AE638" i="19"/>
  <c r="AH638" i="19"/>
  <c r="AM638" i="19"/>
  <c r="AN638" i="19"/>
  <c r="AO638" i="19"/>
  <c r="AP638" i="19"/>
  <c r="AR638" i="19"/>
  <c r="AS638" i="19"/>
  <c r="S639" i="19"/>
  <c r="V639" i="19"/>
  <c r="Y639" i="19"/>
  <c r="AO639" i="19" s="1"/>
  <c r="AB639" i="19"/>
  <c r="AE639" i="19"/>
  <c r="AH639" i="19"/>
  <c r="AM639" i="19"/>
  <c r="AN639" i="19" s="1"/>
  <c r="AQ639" i="19"/>
  <c r="AR639" i="19"/>
  <c r="AS639" i="19"/>
  <c r="S640" i="19"/>
  <c r="V640" i="19"/>
  <c r="AQ640" i="19" s="1"/>
  <c r="Y640" i="19"/>
  <c r="AO640" i="19" s="1"/>
  <c r="AB640" i="19"/>
  <c r="AE640" i="19"/>
  <c r="AH640" i="19"/>
  <c r="AR640" i="19" s="1"/>
  <c r="AM640" i="19"/>
  <c r="AN640" i="19" s="1"/>
  <c r="AP640" i="19"/>
  <c r="S641" i="19"/>
  <c r="V641" i="19"/>
  <c r="AQ641" i="19" s="1"/>
  <c r="Y641" i="19"/>
  <c r="AB641" i="19"/>
  <c r="AE641" i="19"/>
  <c r="AH641" i="19"/>
  <c r="AR641" i="19" s="1"/>
  <c r="AM641" i="19"/>
  <c r="AN641" i="19" s="1"/>
  <c r="AO641" i="19"/>
  <c r="AP641" i="19"/>
  <c r="AS641" i="19"/>
  <c r="S642" i="19"/>
  <c r="V642" i="19"/>
  <c r="AQ642" i="19" s="1"/>
  <c r="Y642" i="19"/>
  <c r="AB642" i="19"/>
  <c r="AE642" i="19"/>
  <c r="AH642" i="19"/>
  <c r="AM642" i="19"/>
  <c r="AN642" i="19"/>
  <c r="AO642" i="19"/>
  <c r="AP642" i="19"/>
  <c r="AR642" i="19"/>
  <c r="AS642" i="19"/>
  <c r="S643" i="19"/>
  <c r="V643" i="19"/>
  <c r="Y643" i="19"/>
  <c r="AO643" i="19" s="1"/>
  <c r="AB643" i="19"/>
  <c r="AE643" i="19"/>
  <c r="AH643" i="19"/>
  <c r="AM643" i="19"/>
  <c r="AN643" i="19" s="1"/>
  <c r="AQ643" i="19"/>
  <c r="AR643" i="19"/>
  <c r="AS643" i="19"/>
  <c r="S644" i="19"/>
  <c r="V644" i="19"/>
  <c r="AQ644" i="19" s="1"/>
  <c r="Y644" i="19"/>
  <c r="AO644" i="19" s="1"/>
  <c r="AB644" i="19"/>
  <c r="AE644" i="19"/>
  <c r="AH644" i="19"/>
  <c r="AR644" i="19" s="1"/>
  <c r="AM644" i="19"/>
  <c r="AN644" i="19" s="1"/>
  <c r="AP644" i="19"/>
  <c r="S645" i="19"/>
  <c r="V645" i="19"/>
  <c r="AQ645" i="19" s="1"/>
  <c r="Y645" i="19"/>
  <c r="AB645" i="19"/>
  <c r="AE645" i="19"/>
  <c r="AH645" i="19"/>
  <c r="AR645" i="19" s="1"/>
  <c r="AM645" i="19"/>
  <c r="AN645" i="19" s="1"/>
  <c r="AO645" i="19"/>
  <c r="AP645" i="19"/>
  <c r="AS645" i="19"/>
  <c r="S646" i="19"/>
  <c r="V646" i="19"/>
  <c r="AQ646" i="19" s="1"/>
  <c r="Y646" i="19"/>
  <c r="AB646" i="19"/>
  <c r="AE646" i="19"/>
  <c r="AH646" i="19"/>
  <c r="AM646" i="19"/>
  <c r="AN646" i="19"/>
  <c r="AO646" i="19"/>
  <c r="AP646" i="19"/>
  <c r="AR646" i="19"/>
  <c r="AS646" i="19"/>
  <c r="S647" i="19"/>
  <c r="V647" i="19"/>
  <c r="Y647" i="19"/>
  <c r="AO647" i="19" s="1"/>
  <c r="AB647" i="19"/>
  <c r="AE647" i="19"/>
  <c r="AH647" i="19"/>
  <c r="AM647" i="19"/>
  <c r="AN647" i="19" s="1"/>
  <c r="AQ647" i="19"/>
  <c r="AR647" i="19"/>
  <c r="AS647" i="19"/>
  <c r="S648" i="19"/>
  <c r="V648" i="19"/>
  <c r="AQ648" i="19" s="1"/>
  <c r="Y648" i="19"/>
  <c r="AO648" i="19" s="1"/>
  <c r="AB648" i="19"/>
  <c r="AE648" i="19"/>
  <c r="AH648" i="19"/>
  <c r="AR648" i="19" s="1"/>
  <c r="AM648" i="19"/>
  <c r="AN648" i="19" s="1"/>
  <c r="AP648" i="19"/>
  <c r="S649" i="19"/>
  <c r="V649" i="19"/>
  <c r="AQ649" i="19" s="1"/>
  <c r="Y649" i="19"/>
  <c r="AB649" i="19"/>
  <c r="AE649" i="19"/>
  <c r="AH649" i="19"/>
  <c r="AR649" i="19" s="1"/>
  <c r="AM649" i="19"/>
  <c r="AN649" i="19" s="1"/>
  <c r="AO649" i="19"/>
  <c r="AP649" i="19"/>
  <c r="AS649" i="19"/>
  <c r="S650" i="19"/>
  <c r="V650" i="19"/>
  <c r="AQ650" i="19" s="1"/>
  <c r="Y650" i="19"/>
  <c r="AB650" i="19"/>
  <c r="AE650" i="19"/>
  <c r="AH650" i="19"/>
  <c r="AM650" i="19"/>
  <c r="AN650" i="19"/>
  <c r="AO650" i="19"/>
  <c r="AP650" i="19"/>
  <c r="AR650" i="19"/>
  <c r="AS650" i="19"/>
  <c r="S651" i="19"/>
  <c r="V651" i="19"/>
  <c r="Y651" i="19"/>
  <c r="AO651" i="19" s="1"/>
  <c r="AB651" i="19"/>
  <c r="AE651" i="19"/>
  <c r="AH651" i="19"/>
  <c r="AM651" i="19"/>
  <c r="AN651" i="19" s="1"/>
  <c r="AQ651" i="19"/>
  <c r="AR651" i="19"/>
  <c r="AS651" i="19"/>
  <c r="S652" i="19"/>
  <c r="V652" i="19"/>
  <c r="AQ652" i="19" s="1"/>
  <c r="Y652" i="19"/>
  <c r="AO652" i="19" s="1"/>
  <c r="AB652" i="19"/>
  <c r="AE652" i="19"/>
  <c r="AH652" i="19"/>
  <c r="AR652" i="19" s="1"/>
  <c r="AM652" i="19"/>
  <c r="AN652" i="19" s="1"/>
  <c r="AP652" i="19"/>
  <c r="S653" i="19"/>
  <c r="V653" i="19"/>
  <c r="AQ653" i="19" s="1"/>
  <c r="Y653" i="19"/>
  <c r="AB653" i="19"/>
  <c r="AE653" i="19"/>
  <c r="AH653" i="19"/>
  <c r="AR653" i="19" s="1"/>
  <c r="AM653" i="19"/>
  <c r="AN653" i="19" s="1"/>
  <c r="AO653" i="19"/>
  <c r="AP653" i="19"/>
  <c r="AS653" i="19"/>
  <c r="S654" i="19"/>
  <c r="V654" i="19"/>
  <c r="AQ654" i="19" s="1"/>
  <c r="Y654" i="19"/>
  <c r="AB654" i="19"/>
  <c r="AE654" i="19"/>
  <c r="AH654" i="19"/>
  <c r="AM654" i="19"/>
  <c r="AN654" i="19"/>
  <c r="AO654" i="19"/>
  <c r="AP654" i="19"/>
  <c r="AR654" i="19"/>
  <c r="AS654" i="19"/>
  <c r="S655" i="19"/>
  <c r="V655" i="19"/>
  <c r="Y655" i="19"/>
  <c r="AO655" i="19" s="1"/>
  <c r="AB655" i="19"/>
  <c r="AE655" i="19"/>
  <c r="AH655" i="19"/>
  <c r="AM655" i="19"/>
  <c r="AN655" i="19" s="1"/>
  <c r="AQ655" i="19"/>
  <c r="AR655" i="19"/>
  <c r="AS655" i="19"/>
  <c r="S656" i="19"/>
  <c r="Y656" i="19"/>
  <c r="AO656" i="19" s="1"/>
  <c r="AB656" i="19"/>
  <c r="AM656" i="19"/>
  <c r="AP656" i="19"/>
  <c r="S657" i="19"/>
  <c r="V657" i="19"/>
  <c r="AQ657" i="19" s="1"/>
  <c r="Y657" i="19"/>
  <c r="AB657" i="19"/>
  <c r="AE657" i="19"/>
  <c r="AH657" i="19"/>
  <c r="AM657" i="19"/>
  <c r="AN657" i="19"/>
  <c r="AO657" i="19"/>
  <c r="AP657" i="19"/>
  <c r="AR657" i="19"/>
  <c r="AS657" i="19"/>
  <c r="S658" i="19"/>
  <c r="Y658" i="19"/>
  <c r="AB658" i="19"/>
  <c r="AM658" i="19"/>
  <c r="AO658" i="19" s="1"/>
  <c r="S659" i="19"/>
  <c r="Y659" i="19"/>
  <c r="AO659" i="19" s="1"/>
  <c r="AB659" i="19"/>
  <c r="AE659" i="19"/>
  <c r="AH659" i="19"/>
  <c r="AR659" i="19" s="1"/>
  <c r="AM659" i="19"/>
  <c r="AP659" i="19" s="1"/>
  <c r="AQ659" i="19"/>
  <c r="AS659" i="19"/>
  <c r="S660" i="19"/>
  <c r="Y660" i="19"/>
  <c r="AO660" i="19" s="1"/>
  <c r="AB660" i="19"/>
  <c r="AM660" i="19"/>
  <c r="AP660" i="19"/>
  <c r="S661" i="19"/>
  <c r="V661" i="19"/>
  <c r="Y661" i="19"/>
  <c r="AB661" i="19"/>
  <c r="AE661" i="19"/>
  <c r="AH661" i="19"/>
  <c r="AR661" i="19" s="1"/>
  <c r="AM661" i="19"/>
  <c r="AO661" i="19"/>
  <c r="AP661" i="19"/>
  <c r="AQ661" i="19"/>
  <c r="AS661" i="19"/>
  <c r="S662" i="19"/>
  <c r="V662" i="19"/>
  <c r="AQ662" i="19" s="1"/>
  <c r="Y662" i="19"/>
  <c r="AB662" i="19"/>
  <c r="AE662" i="19"/>
  <c r="AH662" i="19"/>
  <c r="AM662" i="19"/>
  <c r="AN662" i="19"/>
  <c r="AO662" i="19"/>
  <c r="AP662" i="19"/>
  <c r="AR662" i="19"/>
  <c r="AS662" i="19"/>
  <c r="S663" i="19"/>
  <c r="V663" i="19"/>
  <c r="Y663" i="19"/>
  <c r="AO663" i="19" s="1"/>
  <c r="AB663" i="19"/>
  <c r="AE663" i="19"/>
  <c r="AH663" i="19"/>
  <c r="AM663" i="19"/>
  <c r="AN663" i="19" s="1"/>
  <c r="AQ663" i="19"/>
  <c r="AR663" i="19"/>
  <c r="AS663" i="19"/>
  <c r="S664" i="19"/>
  <c r="V664" i="19"/>
  <c r="AQ664" i="19" s="1"/>
  <c r="Y664" i="19"/>
  <c r="AO664" i="19" s="1"/>
  <c r="AB664" i="19"/>
  <c r="AE664" i="19"/>
  <c r="AH664" i="19"/>
  <c r="AR664" i="19" s="1"/>
  <c r="AM664" i="19"/>
  <c r="AN664" i="19" s="1"/>
  <c r="AP664" i="19"/>
  <c r="S665" i="19"/>
  <c r="V665" i="19"/>
  <c r="AQ665" i="19" s="1"/>
  <c r="Y665" i="19"/>
  <c r="AB665" i="19"/>
  <c r="AE665" i="19"/>
  <c r="AH665" i="19"/>
  <c r="AR665" i="19" s="1"/>
  <c r="AM665" i="19"/>
  <c r="AN665" i="19" s="1"/>
  <c r="AO665" i="19"/>
  <c r="AP665" i="19"/>
  <c r="AS665" i="19"/>
  <c r="S666" i="19"/>
  <c r="V666" i="19"/>
  <c r="AQ666" i="19" s="1"/>
  <c r="Y666" i="19"/>
  <c r="AB666" i="19"/>
  <c r="AE666" i="19"/>
  <c r="AH666" i="19"/>
  <c r="AM666" i="19"/>
  <c r="AN666" i="19"/>
  <c r="AO666" i="19"/>
  <c r="AP666" i="19"/>
  <c r="AR666" i="19"/>
  <c r="AS666" i="19"/>
  <c r="S667" i="19"/>
  <c r="V667" i="19"/>
  <c r="Y667" i="19"/>
  <c r="AB667" i="19"/>
  <c r="AE667" i="19"/>
  <c r="AH667" i="19"/>
  <c r="AM667" i="19"/>
  <c r="AN667" i="19" s="1"/>
  <c r="AS667" i="19"/>
  <c r="S668" i="19"/>
  <c r="V668" i="19"/>
  <c r="Y668" i="19"/>
  <c r="AB668" i="19"/>
  <c r="AH668" i="19"/>
  <c r="AM668" i="19"/>
  <c r="AO668" i="19" s="1"/>
  <c r="AR668" i="19"/>
  <c r="S669" i="19"/>
  <c r="V669" i="19"/>
  <c r="AS669" i="19" s="1"/>
  <c r="Y669" i="19"/>
  <c r="AO669" i="19" s="1"/>
  <c r="AB669" i="19"/>
  <c r="AE669" i="19"/>
  <c r="AH669" i="19"/>
  <c r="AR669" i="19" s="1"/>
  <c r="AM669" i="19"/>
  <c r="AP669" i="19"/>
  <c r="AQ669" i="19"/>
  <c r="S670" i="19"/>
  <c r="V670" i="19"/>
  <c r="AQ670" i="19" s="1"/>
  <c r="Y670" i="19"/>
  <c r="AB670" i="19"/>
  <c r="AE670" i="19"/>
  <c r="AH670" i="19"/>
  <c r="AR670" i="19" s="1"/>
  <c r="AM670" i="19"/>
  <c r="AN670" i="19" s="1"/>
  <c r="AO670" i="19"/>
  <c r="AP670" i="19"/>
  <c r="AS670" i="19"/>
  <c r="S671" i="19"/>
  <c r="V671" i="19"/>
  <c r="AQ671" i="19" s="1"/>
  <c r="Y671" i="19"/>
  <c r="AB671" i="19"/>
  <c r="AE671" i="19"/>
  <c r="AH671" i="19"/>
  <c r="AM671" i="19"/>
  <c r="AN671" i="19"/>
  <c r="AO671" i="19"/>
  <c r="AP671" i="19"/>
  <c r="AR671" i="19"/>
  <c r="AS671" i="19"/>
  <c r="S672" i="19"/>
  <c r="V672" i="19"/>
  <c r="Y672" i="19"/>
  <c r="AO672" i="19" s="1"/>
  <c r="AB672" i="19"/>
  <c r="AE672" i="19"/>
  <c r="AH672" i="19"/>
  <c r="AM672" i="19"/>
  <c r="AN672" i="19" s="1"/>
  <c r="AQ672" i="19"/>
  <c r="AR672" i="19"/>
  <c r="AS672" i="19"/>
  <c r="S673" i="19"/>
  <c r="V673" i="19"/>
  <c r="AQ673" i="19" s="1"/>
  <c r="Y673" i="19"/>
  <c r="AO673" i="19" s="1"/>
  <c r="AB673" i="19"/>
  <c r="AE673" i="19"/>
  <c r="AH673" i="19"/>
  <c r="AR673" i="19" s="1"/>
  <c r="AM673" i="19"/>
  <c r="AN673" i="19" s="1"/>
  <c r="AP673" i="19"/>
  <c r="S674" i="19"/>
  <c r="V674" i="19"/>
  <c r="AQ674" i="19" s="1"/>
  <c r="Y674" i="19"/>
  <c r="AB674" i="19"/>
  <c r="AE674" i="19"/>
  <c r="AH674" i="19"/>
  <c r="AR674" i="19" s="1"/>
  <c r="AM674" i="19"/>
  <c r="AN674" i="19" s="1"/>
  <c r="AO674" i="19"/>
  <c r="AP674" i="19"/>
  <c r="AS674" i="19"/>
  <c r="S675" i="19"/>
  <c r="V675" i="19"/>
  <c r="Y675" i="19"/>
  <c r="AB675" i="19"/>
  <c r="AE675" i="19"/>
  <c r="AH675" i="19"/>
  <c r="AM675" i="19"/>
  <c r="AO675" i="19"/>
  <c r="AP675" i="19"/>
  <c r="AR675" i="19"/>
  <c r="S676" i="19"/>
  <c r="V676" i="19"/>
  <c r="Y676" i="19"/>
  <c r="AB676" i="19"/>
  <c r="AE676" i="19"/>
  <c r="AM676" i="19"/>
  <c r="AO676" i="19" s="1"/>
  <c r="S677" i="19"/>
  <c r="V677" i="19"/>
  <c r="Y677" i="19"/>
  <c r="AB677" i="19"/>
  <c r="AE677" i="19"/>
  <c r="AM677" i="19"/>
  <c r="AO677" i="19" s="1"/>
  <c r="S678" i="19"/>
  <c r="V678" i="19"/>
  <c r="Y678" i="19"/>
  <c r="AB678" i="19"/>
  <c r="AE678" i="19"/>
  <c r="AM678" i="19"/>
  <c r="AO678" i="19" s="1"/>
  <c r="S679" i="19"/>
  <c r="V679" i="19"/>
  <c r="AQ679" i="19" s="1"/>
  <c r="AB679" i="19"/>
  <c r="AE679" i="19"/>
  <c r="AM679" i="19"/>
  <c r="AN679" i="19"/>
  <c r="S680" i="19"/>
  <c r="V680" i="19"/>
  <c r="AQ680" i="19" s="1"/>
  <c r="AB680" i="19"/>
  <c r="AE680" i="19"/>
  <c r="AM680" i="19"/>
  <c r="AN680" i="19"/>
  <c r="S681" i="19"/>
  <c r="V681" i="19"/>
  <c r="Y681" i="19"/>
  <c r="AO681" i="19" s="1"/>
  <c r="AB681" i="19"/>
  <c r="AE681" i="19"/>
  <c r="AH681" i="19"/>
  <c r="AM681" i="19"/>
  <c r="AP681" i="19" s="1"/>
  <c r="AR681" i="19"/>
  <c r="S682" i="19"/>
  <c r="V682" i="19"/>
  <c r="Y682" i="19"/>
  <c r="AB682" i="19"/>
  <c r="AE682" i="19"/>
  <c r="AM682" i="19"/>
  <c r="AO682" i="19" s="1"/>
  <c r="AP682" i="19"/>
  <c r="S683" i="19"/>
  <c r="V683" i="19"/>
  <c r="Y683" i="19"/>
  <c r="AB683" i="19"/>
  <c r="AE683" i="19"/>
  <c r="AM683" i="19"/>
  <c r="AO683" i="19" s="1"/>
  <c r="AP683" i="19"/>
  <c r="S684" i="19"/>
  <c r="V684" i="19"/>
  <c r="Y684" i="19"/>
  <c r="AB684" i="19"/>
  <c r="AE684" i="19"/>
  <c r="AH684" i="19"/>
  <c r="AM684" i="19"/>
  <c r="AO684" i="19"/>
  <c r="AP684" i="19"/>
  <c r="AR684" i="19"/>
  <c r="S685" i="19"/>
  <c r="V685" i="19"/>
  <c r="AQ685" i="19" s="1"/>
  <c r="AB685" i="19"/>
  <c r="AE685" i="19"/>
  <c r="AM685" i="19"/>
  <c r="AN685" i="19"/>
  <c r="S686" i="19"/>
  <c r="V686" i="19"/>
  <c r="AQ686" i="19" s="1"/>
  <c r="AB686" i="19"/>
  <c r="AE686" i="19"/>
  <c r="AM686" i="19"/>
  <c r="AN686" i="19"/>
  <c r="S687" i="19"/>
  <c r="V687" i="19"/>
  <c r="Y687" i="19"/>
  <c r="AO687" i="19" s="1"/>
  <c r="AB687" i="19"/>
  <c r="AE687" i="19"/>
  <c r="AH687" i="19"/>
  <c r="AM687" i="19"/>
  <c r="AP687" i="19" s="1"/>
  <c r="AR687" i="19"/>
  <c r="S688" i="19"/>
  <c r="Y688" i="19"/>
  <c r="AB688" i="19"/>
  <c r="AH688" i="19"/>
  <c r="AM688" i="19"/>
  <c r="AO688" i="19" s="1"/>
  <c r="S689" i="19"/>
  <c r="Y689" i="19"/>
  <c r="AB689" i="19"/>
  <c r="AM689" i="19"/>
  <c r="AO689" i="19"/>
  <c r="AP689" i="19"/>
  <c r="S690" i="19"/>
  <c r="Y690" i="19"/>
  <c r="AB690" i="19"/>
  <c r="AH690" i="19"/>
  <c r="AM690" i="19"/>
  <c r="AO690" i="19" s="1"/>
  <c r="AP690" i="19"/>
  <c r="S691" i="19"/>
  <c r="V691" i="19"/>
  <c r="Y691" i="19"/>
  <c r="AB691" i="19"/>
  <c r="AE691" i="19"/>
  <c r="AM691" i="19"/>
  <c r="AN691" i="19" s="1"/>
  <c r="AQ691" i="19"/>
  <c r="AS691" i="19"/>
  <c r="S692" i="19"/>
  <c r="V692" i="19"/>
  <c r="Y692" i="19"/>
  <c r="AB692" i="19"/>
  <c r="AE692" i="19"/>
  <c r="AM692" i="19"/>
  <c r="AN692" i="19"/>
  <c r="AQ692" i="19"/>
  <c r="AS692" i="19"/>
  <c r="S693" i="19"/>
  <c r="Y693" i="19"/>
  <c r="AP693" i="19" s="1"/>
  <c r="AB693" i="19"/>
  <c r="AH693" i="19"/>
  <c r="AM693" i="19"/>
  <c r="AR693" i="19"/>
  <c r="S694" i="19"/>
  <c r="Y694" i="19"/>
  <c r="AO694" i="19" s="1"/>
  <c r="AB694" i="19"/>
  <c r="AH694" i="19"/>
  <c r="AM694" i="19"/>
  <c r="S695" i="19"/>
  <c r="V695" i="19"/>
  <c r="AB695" i="19"/>
  <c r="AE695" i="19"/>
  <c r="AM695" i="19"/>
  <c r="AN695" i="19" s="1"/>
  <c r="AQ695" i="19"/>
  <c r="AS695" i="19"/>
  <c r="S696" i="19"/>
  <c r="V696" i="19"/>
  <c r="AB696" i="19"/>
  <c r="AE696" i="19"/>
  <c r="AM696" i="19"/>
  <c r="AN696" i="19" s="1"/>
  <c r="AQ696" i="19"/>
  <c r="AS696" i="19"/>
  <c r="S697" i="19"/>
  <c r="Y697" i="19"/>
  <c r="AB697" i="19"/>
  <c r="AH697" i="19"/>
  <c r="AM697" i="19"/>
  <c r="AO697" i="19" s="1"/>
  <c r="AP697" i="19"/>
  <c r="S698" i="19"/>
  <c r="V698" i="19"/>
  <c r="Y698" i="19"/>
  <c r="AB698" i="19"/>
  <c r="AM698" i="19"/>
  <c r="AN698" i="19" s="1"/>
  <c r="AR698" i="19"/>
  <c r="S699" i="19"/>
  <c r="V699" i="19"/>
  <c r="Y699" i="19"/>
  <c r="AB699" i="19"/>
  <c r="AM699" i="19"/>
  <c r="AN699" i="19" s="1"/>
  <c r="S700" i="19"/>
  <c r="Y700" i="19"/>
  <c r="AB700" i="19"/>
  <c r="AH700" i="19"/>
  <c r="AM700" i="19"/>
  <c r="AO700" i="19" s="1"/>
  <c r="AP700" i="19"/>
  <c r="S701" i="19"/>
  <c r="V701" i="19"/>
  <c r="Y701" i="19"/>
  <c r="AB701" i="19"/>
  <c r="AE701" i="19"/>
  <c r="AM701" i="19"/>
  <c r="AN701" i="19" s="1"/>
  <c r="AQ701" i="19"/>
  <c r="AS701" i="19"/>
  <c r="S702" i="19"/>
  <c r="V702" i="19"/>
  <c r="Y702" i="19"/>
  <c r="AB702" i="19"/>
  <c r="AE702" i="19"/>
  <c r="AM702" i="19"/>
  <c r="AN702" i="19"/>
  <c r="AQ702" i="19"/>
  <c r="AS702" i="19"/>
  <c r="S703" i="19"/>
  <c r="Y703" i="19"/>
  <c r="AP703" i="19" s="1"/>
  <c r="AB703" i="19"/>
  <c r="AH703" i="19"/>
  <c r="AM703" i="19"/>
  <c r="S704" i="19"/>
  <c r="V704" i="19"/>
  <c r="Y704" i="19"/>
  <c r="AB704" i="19"/>
  <c r="AM704" i="19"/>
  <c r="AN704" i="19" s="1"/>
  <c r="AR704" i="19"/>
  <c r="S705" i="19"/>
  <c r="Y705" i="19"/>
  <c r="AB705" i="19"/>
  <c r="AH705" i="19"/>
  <c r="AM705" i="19"/>
  <c r="AO705" i="19" s="1"/>
  <c r="S706" i="19"/>
  <c r="Y706" i="19"/>
  <c r="AB706" i="19"/>
  <c r="AH706" i="19"/>
  <c r="AM706" i="19"/>
  <c r="AO706" i="19" s="1"/>
  <c r="S707" i="19"/>
  <c r="V707" i="19"/>
  <c r="AB707" i="19"/>
  <c r="AM707" i="19"/>
  <c r="AN707" i="19" s="1"/>
  <c r="S708" i="19"/>
  <c r="Y708" i="19"/>
  <c r="AB708" i="19"/>
  <c r="AM708" i="19"/>
  <c r="AO708" i="19"/>
  <c r="AP708" i="19"/>
  <c r="S709" i="19"/>
  <c r="V709" i="19"/>
  <c r="AB709" i="19"/>
  <c r="AE709" i="19"/>
  <c r="AM709" i="19"/>
  <c r="AN709" i="19" s="1"/>
  <c r="AQ709" i="19"/>
  <c r="AS709" i="19"/>
  <c r="S710" i="19"/>
  <c r="V710" i="19"/>
  <c r="AB710" i="19"/>
  <c r="AE710" i="19"/>
  <c r="AM710" i="19"/>
  <c r="AN710" i="19" s="1"/>
  <c r="S711" i="19"/>
  <c r="V711" i="19"/>
  <c r="Y711" i="19"/>
  <c r="AO711" i="19" s="1"/>
  <c r="AB711" i="19"/>
  <c r="AE711" i="19"/>
  <c r="AH711" i="19"/>
  <c r="AM711" i="19"/>
  <c r="AP711" i="19"/>
  <c r="S712" i="19"/>
  <c r="V712" i="19"/>
  <c r="AQ712" i="19" s="1"/>
  <c r="AB712" i="19"/>
  <c r="AE712" i="19"/>
  <c r="AS712" i="19" s="1"/>
  <c r="AM712" i="19"/>
  <c r="AN712" i="19" s="1"/>
  <c r="S713" i="19"/>
  <c r="V713" i="19"/>
  <c r="Y713" i="19"/>
  <c r="AB713" i="19"/>
  <c r="AH713" i="19"/>
  <c r="AM713" i="19"/>
  <c r="AO713" i="19" s="1"/>
  <c r="AP713" i="19"/>
  <c r="S714" i="19"/>
  <c r="V714" i="19"/>
  <c r="AQ714" i="19" s="1"/>
  <c r="AB714" i="19"/>
  <c r="AE714" i="19"/>
  <c r="AS714" i="19" s="1"/>
  <c r="AM714" i="19"/>
  <c r="AN714" i="19" s="1"/>
  <c r="S715" i="19"/>
  <c r="V715" i="19"/>
  <c r="AM715" i="19"/>
  <c r="AN715" i="19"/>
  <c r="S716" i="19"/>
  <c r="V716" i="19"/>
  <c r="Y716" i="19"/>
  <c r="AB716" i="19"/>
  <c r="AM716" i="19"/>
  <c r="AO716" i="19" s="1"/>
  <c r="S717" i="19"/>
  <c r="V717" i="19"/>
  <c r="AB717" i="19"/>
  <c r="AM717" i="19"/>
  <c r="AN717" i="19"/>
  <c r="V718" i="19"/>
  <c r="AM718" i="19"/>
  <c r="AN718" i="19" s="1"/>
  <c r="S719" i="19"/>
  <c r="V719" i="19"/>
  <c r="AQ719" i="19" s="1"/>
  <c r="AB719" i="19"/>
  <c r="AE719" i="19"/>
  <c r="AM719" i="19"/>
  <c r="AN719" i="19" s="1"/>
  <c r="S720" i="19"/>
  <c r="V720" i="19"/>
  <c r="Y720" i="19"/>
  <c r="AB720" i="19"/>
  <c r="AH720" i="19"/>
  <c r="AM720" i="19"/>
  <c r="AO720" i="19" s="1"/>
  <c r="S721" i="19"/>
  <c r="V721" i="19"/>
  <c r="AB721" i="19"/>
  <c r="AE721" i="19"/>
  <c r="AM721" i="19"/>
  <c r="AN721" i="19" s="1"/>
  <c r="S722" i="19"/>
  <c r="V722" i="19"/>
  <c r="AB722" i="19"/>
  <c r="AE722" i="19"/>
  <c r="AM722" i="19"/>
  <c r="AN722" i="19" s="1"/>
  <c r="AQ722" i="19"/>
  <c r="AS722" i="19"/>
  <c r="S723" i="19"/>
  <c r="V723" i="19"/>
  <c r="AB723" i="19"/>
  <c r="AE723" i="19"/>
  <c r="AM723" i="19"/>
  <c r="AN723" i="19" s="1"/>
  <c r="AQ723" i="19"/>
  <c r="AS723" i="19"/>
  <c r="S724" i="19"/>
  <c r="V724" i="19"/>
  <c r="Y724" i="19"/>
  <c r="AP724" i="19" s="1"/>
  <c r="AB724" i="19"/>
  <c r="AH724" i="19"/>
  <c r="AM724" i="19"/>
  <c r="AO724" i="19"/>
  <c r="S725" i="19"/>
  <c r="Y725" i="19"/>
  <c r="AM725" i="19"/>
  <c r="AO725" i="19" s="1"/>
  <c r="S726" i="19"/>
  <c r="V726" i="19"/>
  <c r="AM726" i="19"/>
  <c r="AN726" i="19" s="1"/>
  <c r="S727" i="19"/>
  <c r="V727" i="19"/>
  <c r="Y727" i="19"/>
  <c r="AB727" i="19"/>
  <c r="AM727" i="19"/>
  <c r="AO727" i="19"/>
  <c r="AP727" i="19"/>
  <c r="S728" i="19"/>
  <c r="Y728" i="19"/>
  <c r="AB728" i="19"/>
  <c r="AH728" i="19"/>
  <c r="AM728" i="19"/>
  <c r="AO728" i="19" s="1"/>
  <c r="AP728" i="19"/>
  <c r="S729" i="19"/>
  <c r="Y729" i="19"/>
  <c r="AB729" i="19"/>
  <c r="AH729" i="19"/>
  <c r="AM729" i="19"/>
  <c r="AO729" i="19" s="1"/>
  <c r="S730" i="19"/>
  <c r="V730" i="19"/>
  <c r="AM730" i="19"/>
  <c r="AN730" i="19" s="1"/>
  <c r="S731" i="19"/>
  <c r="V731" i="19"/>
  <c r="Y731" i="19"/>
  <c r="AB731" i="19"/>
  <c r="AM731" i="19"/>
  <c r="AO731" i="19" s="1"/>
  <c r="S732" i="19"/>
  <c r="V732" i="19"/>
  <c r="AN732" i="19" s="1"/>
  <c r="AB732" i="19"/>
  <c r="AE732" i="19"/>
  <c r="AM732" i="19"/>
  <c r="S733" i="19"/>
  <c r="Y733" i="19"/>
  <c r="AB733" i="19"/>
  <c r="AH733" i="19"/>
  <c r="AM733" i="19"/>
  <c r="AO733" i="19" s="1"/>
  <c r="S734" i="19"/>
  <c r="V734" i="19"/>
  <c r="Y734" i="19"/>
  <c r="AB734" i="19"/>
  <c r="AM734" i="19"/>
  <c r="AO734" i="19" s="1"/>
  <c r="S735" i="19"/>
  <c r="Y735" i="19"/>
  <c r="AP735" i="19" s="1"/>
  <c r="AB735" i="19"/>
  <c r="AH735" i="19"/>
  <c r="AM735" i="19"/>
  <c r="S736" i="19"/>
  <c r="Y736" i="19"/>
  <c r="AB736" i="19"/>
  <c r="AH736" i="19"/>
  <c r="AM736" i="19"/>
  <c r="AO736" i="19" s="1"/>
  <c r="AP736" i="19"/>
  <c r="S737" i="19"/>
  <c r="V737" i="19"/>
  <c r="AB737" i="19"/>
  <c r="AM737" i="19"/>
  <c r="AN737" i="19" s="1"/>
  <c r="S738" i="19"/>
  <c r="Y738" i="19"/>
  <c r="AB738" i="19"/>
  <c r="AH738" i="19"/>
  <c r="AM738" i="19"/>
  <c r="AO738" i="19" s="1"/>
  <c r="AP738" i="19"/>
  <c r="S739" i="19"/>
  <c r="V739" i="19"/>
  <c r="AB739" i="19"/>
  <c r="AE739" i="19"/>
  <c r="AS739" i="19" s="1"/>
  <c r="AM739" i="19"/>
  <c r="AN739" i="19" s="1"/>
  <c r="AP739" i="19"/>
  <c r="S740" i="19"/>
  <c r="V740" i="19"/>
  <c r="AM740" i="19"/>
  <c r="AN740" i="19" s="1"/>
  <c r="S741" i="19"/>
  <c r="Y741" i="19"/>
  <c r="AB741" i="19"/>
  <c r="AH741" i="19"/>
  <c r="AM741" i="19"/>
  <c r="AO741" i="19" s="1"/>
  <c r="S742" i="19"/>
  <c r="Y742" i="19"/>
  <c r="AO742" i="19" s="1"/>
  <c r="AB742" i="19"/>
  <c r="AH742" i="19"/>
  <c r="AM742" i="19"/>
  <c r="S743" i="19"/>
  <c r="AH743" i="19"/>
  <c r="S744" i="19"/>
  <c r="V744" i="19"/>
  <c r="AM744" i="19"/>
  <c r="AN744" i="19" s="1"/>
  <c r="S745" i="19"/>
  <c r="Y745" i="19"/>
  <c r="AB745" i="19"/>
  <c r="AH745" i="19"/>
  <c r="AM745" i="19"/>
  <c r="AO745" i="19" s="1"/>
  <c r="S746" i="19"/>
  <c r="V746" i="19"/>
  <c r="AM746" i="19"/>
  <c r="AN746" i="19" s="1"/>
  <c r="S747" i="19"/>
  <c r="Y747" i="19"/>
  <c r="AP747" i="19" s="1"/>
  <c r="AB747" i="19"/>
  <c r="AH747" i="19"/>
  <c r="AM747" i="19"/>
  <c r="S748" i="19"/>
  <c r="Y748" i="19"/>
  <c r="AB748" i="19"/>
  <c r="AH748" i="19"/>
  <c r="AM748" i="19"/>
  <c r="AO748" i="19" s="1"/>
  <c r="AP748" i="19"/>
  <c r="S749" i="19"/>
  <c r="Y749" i="19"/>
  <c r="AB749" i="19"/>
  <c r="AH749" i="19"/>
  <c r="AM749" i="19"/>
  <c r="AO749" i="19" s="1"/>
  <c r="AO769" i="19" s="1"/>
  <c r="S750" i="19"/>
  <c r="Y750" i="19"/>
  <c r="Y769" i="19" s="1"/>
  <c r="AB750" i="19"/>
  <c r="AH750" i="19"/>
  <c r="AM750" i="19"/>
  <c r="AO750" i="19" s="1"/>
  <c r="S751" i="19"/>
  <c r="V751" i="19"/>
  <c r="V769" i="19" s="1"/>
  <c r="AB751" i="19"/>
  <c r="AH751" i="19"/>
  <c r="AM751" i="19"/>
  <c r="AN751" i="19"/>
  <c r="AN769" i="19" s="1"/>
  <c r="S752" i="19"/>
  <c r="V752" i="19"/>
  <c r="AB752" i="19"/>
  <c r="AH752" i="19"/>
  <c r="AM752" i="19"/>
  <c r="AN752" i="19" s="1"/>
  <c r="S753" i="19"/>
  <c r="Y753" i="19"/>
  <c r="AP753" i="19" s="1"/>
  <c r="AB753" i="19"/>
  <c r="AH753" i="19"/>
  <c r="AM753" i="19"/>
  <c r="AO753" i="19"/>
  <c r="S754" i="19"/>
  <c r="Y754" i="19"/>
  <c r="AB754" i="19"/>
  <c r="AH754" i="19"/>
  <c r="AM754" i="19"/>
  <c r="AO754" i="19" s="1"/>
  <c r="AP754" i="19"/>
  <c r="S756" i="19"/>
  <c r="Y756" i="19"/>
  <c r="AB756" i="19"/>
  <c r="AH756" i="19"/>
  <c r="AM756" i="19"/>
  <c r="AO756" i="19" s="1"/>
  <c r="S757" i="19"/>
  <c r="Y757" i="19"/>
  <c r="AB757" i="19"/>
  <c r="AH757" i="19"/>
  <c r="AM757" i="19"/>
  <c r="AO757" i="19" s="1"/>
  <c r="S758" i="19"/>
  <c r="V758" i="19"/>
  <c r="AB758" i="19"/>
  <c r="AH758" i="19"/>
  <c r="AM758" i="19"/>
  <c r="AN758" i="19"/>
  <c r="S759" i="19"/>
  <c r="Y759" i="19"/>
  <c r="AB759" i="19"/>
  <c r="AH759" i="19"/>
  <c r="AM759" i="19"/>
  <c r="AO759" i="19" s="1"/>
  <c r="S760" i="19"/>
  <c r="V760" i="19"/>
  <c r="Y760" i="19"/>
  <c r="AO760" i="19" s="1"/>
  <c r="AB760" i="19"/>
  <c r="AH760" i="19"/>
  <c r="AM760" i="19"/>
  <c r="AN760" i="19" s="1"/>
  <c r="AP760" i="19"/>
  <c r="S761" i="19"/>
  <c r="V761" i="19"/>
  <c r="Y761" i="19"/>
  <c r="AB761" i="19"/>
  <c r="AH761" i="19"/>
  <c r="AM761" i="19"/>
  <c r="AN761" i="19" s="1"/>
  <c r="AO761" i="19"/>
  <c r="AP761" i="19"/>
  <c r="AS761" i="19"/>
  <c r="S762" i="19"/>
  <c r="Y762" i="19"/>
  <c r="AO762" i="19" s="1"/>
  <c r="AB762" i="19"/>
  <c r="AH762" i="19"/>
  <c r="AM762" i="19"/>
  <c r="AN762" i="19"/>
  <c r="S763" i="19"/>
  <c r="V763" i="19"/>
  <c r="Y763" i="19"/>
  <c r="AO763" i="19" s="1"/>
  <c r="AB763" i="19"/>
  <c r="AH763" i="19"/>
  <c r="AM763" i="19"/>
  <c r="AN763" i="19" s="1"/>
  <c r="S764" i="19"/>
  <c r="V764" i="19"/>
  <c r="Y764" i="19"/>
  <c r="AO764" i="19" s="1"/>
  <c r="AB764" i="19"/>
  <c r="AH764" i="19"/>
  <c r="AM764" i="19"/>
  <c r="AN764" i="19" s="1"/>
  <c r="AP764" i="19"/>
  <c r="S765" i="19"/>
  <c r="V765" i="19"/>
  <c r="Y765" i="19"/>
  <c r="AB765" i="19"/>
  <c r="AH765" i="19"/>
  <c r="AM765" i="19"/>
  <c r="AN765" i="19" s="1"/>
  <c r="AO765" i="19"/>
  <c r="AP765" i="19"/>
  <c r="S766" i="19"/>
  <c r="Y766" i="19"/>
  <c r="AB766" i="19"/>
  <c r="AH766" i="19"/>
  <c r="AM766" i="19"/>
  <c r="AO766" i="19" s="1"/>
  <c r="AP766" i="19"/>
  <c r="S767" i="19"/>
  <c r="Y767" i="19"/>
  <c r="AB767" i="19"/>
  <c r="AH767" i="19"/>
  <c r="AM767" i="19"/>
  <c r="AO767" i="19" s="1"/>
  <c r="S768" i="19"/>
  <c r="Y768" i="19"/>
  <c r="AB768" i="19"/>
  <c r="AH768" i="19"/>
  <c r="AM768" i="19"/>
  <c r="AO768" i="19" s="1"/>
  <c r="D769" i="19"/>
  <c r="E769" i="19"/>
  <c r="L769" i="19"/>
  <c r="M769" i="19"/>
  <c r="N769" i="19"/>
  <c r="O769" i="19"/>
  <c r="P769" i="19"/>
  <c r="AJ769" i="19"/>
  <c r="AQ769" i="19"/>
  <c r="AR769" i="19"/>
  <c r="AZ769" i="19"/>
  <c r="H785" i="19"/>
  <c r="I785" i="19"/>
  <c r="L785" i="19"/>
  <c r="AO735" i="19" l="1"/>
  <c r="AO703" i="19"/>
  <c r="AO693" i="19"/>
  <c r="AP767" i="19"/>
  <c r="AP763" i="19"/>
  <c r="AP759" i="19"/>
  <c r="AP756" i="19"/>
  <c r="AP749" i="19"/>
  <c r="AP740" i="19"/>
  <c r="AO739" i="19"/>
  <c r="AP733" i="19"/>
  <c r="AP729" i="19"/>
  <c r="AP720" i="19"/>
  <c r="AS719" i="19"/>
  <c r="AP716" i="19"/>
  <c r="AP705" i="19"/>
  <c r="AP688" i="19"/>
  <c r="AS673" i="19"/>
  <c r="AP672" i="19"/>
  <c r="AS664" i="19"/>
  <c r="AP663" i="19"/>
  <c r="AP658" i="19"/>
  <c r="AP655" i="19"/>
  <c r="AS652" i="19"/>
  <c r="AP651" i="19"/>
  <c r="AS648" i="19"/>
  <c r="AP647" i="19"/>
  <c r="AS644" i="19"/>
  <c r="AP643" i="19"/>
  <c r="AS640" i="19"/>
  <c r="AP639" i="19"/>
  <c r="AP635" i="19"/>
  <c r="AS632" i="19"/>
  <c r="AP631" i="19"/>
  <c r="AS628" i="19"/>
  <c r="AP627" i="19"/>
  <c r="AS624" i="19"/>
  <c r="AP623" i="19"/>
  <c r="AP615" i="19"/>
  <c r="AS612" i="19"/>
  <c r="AP611" i="19"/>
  <c r="AS608" i="19"/>
  <c r="AS604" i="19"/>
  <c r="AP603" i="19"/>
  <c r="AS600" i="19"/>
  <c r="AP599" i="19"/>
  <c r="AN595" i="19"/>
  <c r="AS594" i="19"/>
  <c r="AN594" i="19"/>
  <c r="AN593" i="19"/>
  <c r="AN587" i="19"/>
  <c r="AS586" i="19"/>
  <c r="AN586" i="19"/>
  <c r="AN585" i="19"/>
  <c r="AN579" i="19"/>
  <c r="AP577" i="19"/>
  <c r="AO573" i="19"/>
  <c r="AP570" i="19"/>
  <c r="AO567" i="19"/>
  <c r="AN564" i="19"/>
  <c r="AN561" i="19"/>
  <c r="AN555" i="19"/>
  <c r="AS554" i="19"/>
  <c r="AN554" i="19"/>
  <c r="AN553" i="19"/>
  <c r="AN552" i="19"/>
  <c r="AS551" i="19"/>
  <c r="AN551" i="19"/>
  <c r="AN549" i="19"/>
  <c r="AO549" i="19"/>
  <c r="AQ545" i="19"/>
  <c r="AN544" i="19"/>
  <c r="AN541" i="19"/>
  <c r="AO541" i="19"/>
  <c r="AQ537" i="19"/>
  <c r="AS534" i="19"/>
  <c r="AQ534" i="19"/>
  <c r="AS530" i="19"/>
  <c r="AQ530" i="19"/>
  <c r="AS526" i="19"/>
  <c r="AQ526" i="19"/>
  <c r="AS522" i="19"/>
  <c r="AQ522" i="19"/>
  <c r="AS518" i="19"/>
  <c r="AQ518" i="19"/>
  <c r="AS514" i="19"/>
  <c r="AQ514" i="19"/>
  <c r="AS510" i="19"/>
  <c r="AQ510" i="19"/>
  <c r="AS506" i="19"/>
  <c r="AQ506" i="19"/>
  <c r="AS502" i="19"/>
  <c r="AQ502" i="19"/>
  <c r="AO747" i="19"/>
  <c r="AP768" i="19"/>
  <c r="AP762" i="19"/>
  <c r="AP757" i="19"/>
  <c r="AP750" i="19"/>
  <c r="AP745" i="19"/>
  <c r="AP741" i="19"/>
  <c r="AO740" i="19"/>
  <c r="AP734" i="19"/>
  <c r="AP731" i="19"/>
  <c r="AP725" i="19"/>
  <c r="AP706" i="19"/>
  <c r="AS686" i="19"/>
  <c r="AS685" i="19"/>
  <c r="AS680" i="19"/>
  <c r="AS679" i="19"/>
  <c r="AP678" i="19"/>
  <c r="AP677" i="19"/>
  <c r="AP676" i="19"/>
  <c r="AP668" i="19"/>
  <c r="AO596" i="19"/>
  <c r="AP592" i="19"/>
  <c r="AO588" i="19"/>
  <c r="AP584" i="19"/>
  <c r="AO580" i="19"/>
  <c r="AN576" i="19"/>
  <c r="AS575" i="19"/>
  <c r="AN575" i="19"/>
  <c r="AN574" i="19"/>
  <c r="AP571" i="19"/>
  <c r="AN569" i="19"/>
  <c r="AS568" i="19"/>
  <c r="AN568" i="19"/>
  <c r="AP566" i="19"/>
  <c r="AP565" i="19"/>
  <c r="AP563" i="19"/>
  <c r="AP560" i="19"/>
  <c r="AO556" i="19"/>
  <c r="AN546" i="19"/>
  <c r="AO544" i="19"/>
  <c r="AN538" i="19"/>
  <c r="AM769" i="19"/>
  <c r="AP742" i="19"/>
  <c r="AP694" i="19"/>
  <c r="AN597" i="19"/>
  <c r="AN591" i="19"/>
  <c r="AN589" i="19"/>
  <c r="AN583" i="19"/>
  <c r="AN581" i="19"/>
  <c r="AO577" i="19"/>
  <c r="AO570" i="19"/>
  <c r="AO565" i="19"/>
  <c r="AN559" i="19"/>
  <c r="AN557" i="19"/>
  <c r="AN548" i="19"/>
  <c r="AN545" i="19"/>
  <c r="AO545" i="19"/>
  <c r="AN540" i="19"/>
  <c r="AN537" i="19"/>
  <c r="AO537" i="19"/>
  <c r="AO592" i="19"/>
  <c r="AO584" i="19"/>
  <c r="AO563" i="19"/>
  <c r="AO560" i="19"/>
  <c r="AO548" i="19"/>
  <c r="AO540" i="19"/>
  <c r="AP533" i="19"/>
  <c r="AN533" i="19"/>
  <c r="AO533" i="19"/>
  <c r="AP529" i="19"/>
  <c r="AN529" i="19"/>
  <c r="AO529" i="19"/>
  <c r="AP525" i="19"/>
  <c r="AN525" i="19"/>
  <c r="AO525" i="19"/>
  <c r="AP521" i="19"/>
  <c r="AN521" i="19"/>
  <c r="AO521" i="19"/>
  <c r="AP517" i="19"/>
  <c r="AN517" i="19"/>
  <c r="AO517" i="19"/>
  <c r="AP513" i="19"/>
  <c r="AN513" i="19"/>
  <c r="AO513" i="19"/>
  <c r="AP509" i="19"/>
  <c r="AN509" i="19"/>
  <c r="AO509" i="19"/>
  <c r="AP505" i="19"/>
  <c r="AN505" i="19"/>
  <c r="AO505" i="19"/>
  <c r="AP501" i="19"/>
  <c r="AN501" i="19"/>
  <c r="AO501" i="19"/>
  <c r="AQ498" i="19"/>
  <c r="AN497" i="19"/>
  <c r="AQ494" i="19"/>
  <c r="AN493" i="19"/>
  <c r="AQ490" i="19"/>
  <c r="AN489" i="19"/>
  <c r="AQ486" i="19"/>
  <c r="AN485" i="19"/>
  <c r="AQ482" i="19"/>
  <c r="AN481" i="19"/>
  <c r="AQ478" i="19"/>
  <c r="AN477" i="19"/>
  <c r="AQ474" i="19"/>
  <c r="AN473" i="19"/>
  <c r="AN471" i="19"/>
  <c r="AQ468" i="19"/>
  <c r="AN467" i="19"/>
  <c r="AQ464" i="19"/>
  <c r="AN463" i="19"/>
  <c r="AQ460" i="19"/>
  <c r="AN459" i="19"/>
  <c r="AQ456" i="19"/>
  <c r="AN455" i="19"/>
  <c r="AQ452" i="19"/>
  <c r="AN451" i="19"/>
  <c r="AQ448" i="19"/>
  <c r="AN447" i="19"/>
  <c r="AQ444" i="19"/>
  <c r="AN443" i="19"/>
  <c r="AQ440" i="19"/>
  <c r="AN439" i="19"/>
  <c r="AQ436" i="19"/>
  <c r="AN435" i="19"/>
  <c r="AQ432" i="19"/>
  <c r="AN431" i="19"/>
  <c r="AQ428" i="19"/>
  <c r="AN427" i="19"/>
  <c r="AQ424" i="19"/>
  <c r="AN423" i="19"/>
  <c r="AQ420" i="19"/>
  <c r="AN419" i="19"/>
  <c r="AQ416" i="19"/>
  <c r="AN415" i="19"/>
  <c r="AQ412" i="19"/>
  <c r="AN411" i="19"/>
  <c r="AQ408" i="19"/>
  <c r="AN407" i="19"/>
  <c r="AP401" i="19"/>
  <c r="AN400" i="19"/>
  <c r="AN399" i="19"/>
  <c r="AN397" i="19"/>
  <c r="AN392" i="19"/>
  <c r="AN391" i="19"/>
  <c r="AN389" i="19"/>
  <c r="AN384" i="19"/>
  <c r="AN383" i="19"/>
  <c r="AN381" i="19"/>
  <c r="AN376" i="19"/>
  <c r="AN375" i="19"/>
  <c r="AN373" i="19"/>
  <c r="AN369" i="19"/>
  <c r="AP368" i="19"/>
  <c r="AO367" i="19"/>
  <c r="AN360" i="19"/>
  <c r="AN356" i="19"/>
  <c r="AN352" i="19"/>
  <c r="AN348" i="19"/>
  <c r="AO400" i="19"/>
  <c r="AO392" i="19"/>
  <c r="AO384" i="19"/>
  <c r="AO376" i="19"/>
  <c r="AO368" i="19"/>
  <c r="AS360" i="19"/>
  <c r="AQ360" i="19"/>
  <c r="AS356" i="19"/>
  <c r="AQ356" i="19"/>
  <c r="AS352" i="19"/>
  <c r="AQ352" i="19"/>
  <c r="AS348" i="19"/>
  <c r="AQ348" i="19"/>
  <c r="AP397" i="19"/>
  <c r="AP389" i="19"/>
  <c r="AN388" i="19"/>
  <c r="AP381" i="19"/>
  <c r="AN380" i="19"/>
  <c r="AP373" i="19"/>
  <c r="AN372" i="19"/>
  <c r="AO371" i="19"/>
  <c r="AO363" i="19"/>
  <c r="AP359" i="19"/>
  <c r="AN359" i="19"/>
  <c r="AO359" i="19"/>
  <c r="AP355" i="19"/>
  <c r="AN355" i="19"/>
  <c r="AO355" i="19"/>
  <c r="AP351" i="19"/>
  <c r="AN351" i="19"/>
  <c r="AO351" i="19"/>
  <c r="AP347" i="19"/>
  <c r="AN347" i="19"/>
  <c r="AO347" i="19"/>
  <c r="AO404" i="19"/>
  <c r="AO396" i="19"/>
  <c r="AO388" i="19"/>
  <c r="AO380" i="19"/>
  <c r="AO372" i="19"/>
  <c r="AQ368" i="19"/>
  <c r="AN367" i="19"/>
  <c r="AN364" i="19"/>
  <c r="AO364" i="19"/>
  <c r="AQ344" i="19"/>
  <c r="AN343" i="19"/>
  <c r="AQ340" i="19"/>
  <c r="AN339" i="19"/>
  <c r="AQ336" i="19"/>
  <c r="AN335" i="19"/>
  <c r="AQ332" i="19"/>
  <c r="AN331" i="19"/>
  <c r="AQ328" i="19"/>
  <c r="AN327" i="19"/>
  <c r="AQ324" i="19"/>
  <c r="AN323" i="19"/>
  <c r="AQ320" i="19"/>
  <c r="AN319" i="19"/>
  <c r="AQ316" i="19"/>
  <c r="AN315" i="19"/>
  <c r="AQ312" i="19"/>
  <c r="AN311" i="19"/>
  <c r="AQ308" i="19"/>
  <c r="AN307" i="19"/>
  <c r="AQ304" i="19"/>
  <c r="AN303" i="19"/>
  <c r="AQ300" i="19"/>
  <c r="AO299" i="19"/>
  <c r="AO291" i="19"/>
  <c r="AN284" i="19"/>
  <c r="AP283" i="19"/>
  <c r="AN283" i="19"/>
  <c r="AO283" i="19"/>
  <c r="AN280" i="19"/>
  <c r="AP279" i="19"/>
  <c r="AN279" i="19"/>
  <c r="AO279" i="19"/>
  <c r="AS280" i="19"/>
  <c r="AQ280" i="19"/>
  <c r="AP299" i="19"/>
  <c r="AO295" i="19"/>
  <c r="AP291" i="19"/>
  <c r="AN288" i="19"/>
  <c r="AO286" i="19"/>
  <c r="AN298" i="19"/>
  <c r="AS297" i="19"/>
  <c r="AN297" i="19"/>
  <c r="AN296" i="19"/>
  <c r="AP292" i="19"/>
  <c r="AN290" i="19"/>
  <c r="AN287" i="19"/>
  <c r="AO287" i="19"/>
  <c r="AP254" i="19"/>
  <c r="AS251" i="19"/>
  <c r="AN251" i="19"/>
  <c r="AP246" i="19"/>
  <c r="AN245" i="19"/>
  <c r="AP244" i="19"/>
  <c r="AN244" i="19"/>
  <c r="AQ243" i="19"/>
  <c r="AS243" i="19"/>
  <c r="AS241" i="19"/>
  <c r="AQ241" i="19"/>
  <c r="AP236" i="19"/>
  <c r="AN236" i="19"/>
  <c r="AQ235" i="19"/>
  <c r="AS235" i="19"/>
  <c r="AS233" i="19"/>
  <c r="AQ233" i="19"/>
  <c r="AN229" i="19"/>
  <c r="AS229" i="19"/>
  <c r="AQ229" i="19"/>
  <c r="AQ276" i="19"/>
  <c r="AN275" i="19"/>
  <c r="AQ272" i="19"/>
  <c r="AN271" i="19"/>
  <c r="AQ268" i="19"/>
  <c r="AN267" i="19"/>
  <c r="AQ264" i="19"/>
  <c r="AN263" i="19"/>
  <c r="AQ260" i="19"/>
  <c r="AN259" i="19"/>
  <c r="AQ256" i="19"/>
  <c r="AN255" i="19"/>
  <c r="AO253" i="19"/>
  <c r="AN242" i="19"/>
  <c r="AP242" i="19"/>
  <c r="AN234" i="19"/>
  <c r="AP234" i="19"/>
  <c r="AP228" i="19"/>
  <c r="AN228" i="19"/>
  <c r="AO228" i="19"/>
  <c r="AP240" i="19"/>
  <c r="AN240" i="19"/>
  <c r="AQ239" i="19"/>
  <c r="AS239" i="19"/>
  <c r="AS237" i="19"/>
  <c r="AQ237" i="19"/>
  <c r="AP232" i="19"/>
  <c r="AN232" i="19"/>
  <c r="AQ231" i="19"/>
  <c r="AS231" i="19"/>
  <c r="AO249" i="19"/>
  <c r="AN238" i="19"/>
  <c r="AP238" i="19"/>
  <c r="AN225" i="19"/>
  <c r="AS225" i="19"/>
  <c r="AQ225" i="19"/>
  <c r="AP230" i="19"/>
  <c r="AS227" i="19"/>
  <c r="AP226" i="19"/>
  <c r="AN224" i="19"/>
  <c r="AS223" i="19"/>
  <c r="AP222" i="19"/>
  <c r="AQ221" i="19"/>
  <c r="AN220" i="19"/>
  <c r="AS219" i="19"/>
  <c r="AP218" i="19"/>
  <c r="AQ217" i="19"/>
  <c r="AN216" i="19"/>
  <c r="AS215" i="19"/>
  <c r="AP214" i="19"/>
  <c r="AN209" i="19"/>
  <c r="AN208" i="19"/>
  <c r="AN206" i="19"/>
  <c r="AN201" i="19"/>
  <c r="AN200" i="19"/>
  <c r="AN190" i="19"/>
  <c r="AP190" i="19"/>
  <c r="AN182" i="19"/>
  <c r="AP182" i="19"/>
  <c r="AQ175" i="19"/>
  <c r="AN175" i="19"/>
  <c r="AS175" i="19"/>
  <c r="AN174" i="19"/>
  <c r="AP174" i="19"/>
  <c r="AO174" i="19"/>
  <c r="AO209" i="19"/>
  <c r="AO201" i="19"/>
  <c r="AP196" i="19"/>
  <c r="AN196" i="19"/>
  <c r="AQ195" i="19"/>
  <c r="AS195" i="19"/>
  <c r="AS193" i="19"/>
  <c r="AQ193" i="19"/>
  <c r="AP188" i="19"/>
  <c r="AN188" i="19"/>
  <c r="AQ187" i="19"/>
  <c r="AS187" i="19"/>
  <c r="AS185" i="19"/>
  <c r="AQ185" i="19"/>
  <c r="AP180" i="19"/>
  <c r="AN180" i="19"/>
  <c r="AQ179" i="19"/>
  <c r="AS179" i="19"/>
  <c r="AN178" i="19"/>
  <c r="AP178" i="19"/>
  <c r="AO178" i="19"/>
  <c r="AS221" i="19"/>
  <c r="AS217" i="19"/>
  <c r="AN212" i="19"/>
  <c r="AS211" i="19"/>
  <c r="AN211" i="19"/>
  <c r="AN210" i="19"/>
  <c r="AP206" i="19"/>
  <c r="AN204" i="19"/>
  <c r="AS203" i="19"/>
  <c r="AN203" i="19"/>
  <c r="AN202" i="19"/>
  <c r="AP198" i="19"/>
  <c r="AN194" i="19"/>
  <c r="AP194" i="19"/>
  <c r="AN186" i="19"/>
  <c r="AP186" i="19"/>
  <c r="AQ167" i="19"/>
  <c r="AN167" i="19"/>
  <c r="AS167" i="19"/>
  <c r="AN166" i="19"/>
  <c r="AP166" i="19"/>
  <c r="AO166" i="19"/>
  <c r="AO213" i="19"/>
  <c r="AO205" i="19"/>
  <c r="AS197" i="19"/>
  <c r="AQ197" i="19"/>
  <c r="AN195" i="19"/>
  <c r="AN193" i="19"/>
  <c r="AP192" i="19"/>
  <c r="AN192" i="19"/>
  <c r="AQ191" i="19"/>
  <c r="AS191" i="19"/>
  <c r="AS189" i="19"/>
  <c r="AQ189" i="19"/>
  <c r="AN187" i="19"/>
  <c r="AN185" i="19"/>
  <c r="AP184" i="19"/>
  <c r="AN184" i="19"/>
  <c r="AQ183" i="19"/>
  <c r="AS183" i="19"/>
  <c r="AS181" i="19"/>
  <c r="AQ181" i="19"/>
  <c r="AQ171" i="19"/>
  <c r="AN171" i="19"/>
  <c r="AS171" i="19"/>
  <c r="AN170" i="19"/>
  <c r="AP170" i="19"/>
  <c r="AO170" i="19"/>
  <c r="AS95" i="19"/>
  <c r="AQ95" i="19"/>
  <c r="AP90" i="19"/>
  <c r="AN90" i="19"/>
  <c r="AQ89" i="19"/>
  <c r="AS89" i="19"/>
  <c r="AQ85" i="19"/>
  <c r="AN85" i="19"/>
  <c r="AS85" i="19"/>
  <c r="AN84" i="19"/>
  <c r="AP84" i="19"/>
  <c r="AO84" i="19"/>
  <c r="AQ177" i="19"/>
  <c r="AN176" i="19"/>
  <c r="AQ173" i="19"/>
  <c r="AN172" i="19"/>
  <c r="AQ169" i="19"/>
  <c r="AN168" i="19"/>
  <c r="AQ165" i="19"/>
  <c r="AN164" i="19"/>
  <c r="AS163" i="19"/>
  <c r="AP162" i="19"/>
  <c r="AQ161" i="19"/>
  <c r="AN160" i="19"/>
  <c r="AS159" i="19"/>
  <c r="AP158" i="19"/>
  <c r="AQ157" i="19"/>
  <c r="AN156" i="19"/>
  <c r="AS155" i="19"/>
  <c r="AP154" i="19"/>
  <c r="AQ153" i="19"/>
  <c r="AN152" i="19"/>
  <c r="AS151" i="19"/>
  <c r="AP150" i="19"/>
  <c r="AQ149" i="19"/>
  <c r="AN148" i="19"/>
  <c r="AS147" i="19"/>
  <c r="AP146" i="19"/>
  <c r="AQ145" i="19"/>
  <c r="AN144" i="19"/>
  <c r="AS143" i="19"/>
  <c r="AP142" i="19"/>
  <c r="AQ141" i="19"/>
  <c r="AN140" i="19"/>
  <c r="AS139" i="19"/>
  <c r="AP138" i="19"/>
  <c r="AQ137" i="19"/>
  <c r="AN136" i="19"/>
  <c r="AS135" i="19"/>
  <c r="AP134" i="19"/>
  <c r="AQ133" i="19"/>
  <c r="AN132" i="19"/>
  <c r="AS131" i="19"/>
  <c r="AP130" i="19"/>
  <c r="AQ129" i="19"/>
  <c r="AN128" i="19"/>
  <c r="AS127" i="19"/>
  <c r="AP126" i="19"/>
  <c r="AQ125" i="19"/>
  <c r="AN124" i="19"/>
  <c r="AS123" i="19"/>
  <c r="AP122" i="19"/>
  <c r="AQ121" i="19"/>
  <c r="AN120" i="19"/>
  <c r="AS119" i="19"/>
  <c r="AP118" i="19"/>
  <c r="AQ117" i="19"/>
  <c r="AN116" i="19"/>
  <c r="AS115" i="19"/>
  <c r="AP114" i="19"/>
  <c r="AQ113" i="19"/>
  <c r="AN112" i="19"/>
  <c r="AS111" i="19"/>
  <c r="AP110" i="19"/>
  <c r="AQ109" i="19"/>
  <c r="AN108" i="19"/>
  <c r="AS107" i="19"/>
  <c r="AO103" i="19"/>
  <c r="AN96" i="19"/>
  <c r="AP96" i="19"/>
  <c r="AN88" i="19"/>
  <c r="AP88" i="19"/>
  <c r="AN163" i="19"/>
  <c r="AN159" i="19"/>
  <c r="AN155" i="19"/>
  <c r="AN151" i="19"/>
  <c r="AN147" i="19"/>
  <c r="AN143" i="19"/>
  <c r="AN139" i="19"/>
  <c r="AN135" i="19"/>
  <c r="AN131" i="19"/>
  <c r="AN127" i="19"/>
  <c r="AN123" i="19"/>
  <c r="AN119" i="19"/>
  <c r="AN115" i="19"/>
  <c r="AN111" i="19"/>
  <c r="AN107" i="19"/>
  <c r="AS105" i="19"/>
  <c r="AN105" i="19"/>
  <c r="AP100" i="19"/>
  <c r="AN99" i="19"/>
  <c r="AS97" i="19"/>
  <c r="AN97" i="19"/>
  <c r="AN95" i="19"/>
  <c r="AP94" i="19"/>
  <c r="AN94" i="19"/>
  <c r="AQ93" i="19"/>
  <c r="AS93" i="19"/>
  <c r="AS91" i="19"/>
  <c r="AQ91" i="19"/>
  <c r="AN89" i="19"/>
  <c r="AO102" i="19"/>
  <c r="AO99" i="19"/>
  <c r="AN92" i="19"/>
  <c r="AP92" i="19"/>
  <c r="AQ81" i="19"/>
  <c r="AN81" i="19"/>
  <c r="AS81" i="19"/>
  <c r="AN80" i="19"/>
  <c r="AP80" i="19"/>
  <c r="AO80" i="19"/>
  <c r="AO61" i="19"/>
  <c r="AO53" i="19"/>
  <c r="AN48" i="19"/>
  <c r="AP48" i="19"/>
  <c r="AS47" i="19"/>
  <c r="AQ47" i="19"/>
  <c r="AQ45" i="19"/>
  <c r="AS45" i="19"/>
  <c r="AQ37" i="19"/>
  <c r="AS37" i="19"/>
  <c r="AQ33" i="19"/>
  <c r="AS33" i="19"/>
  <c r="AQ29" i="19"/>
  <c r="AS29" i="19"/>
  <c r="AN28" i="19"/>
  <c r="AP28" i="19"/>
  <c r="AO28" i="19"/>
  <c r="AQ13" i="19"/>
  <c r="AS13" i="19"/>
  <c r="AN12" i="19"/>
  <c r="AP12" i="19"/>
  <c r="AO12" i="19"/>
  <c r="AQ87" i="19"/>
  <c r="AN86" i="19"/>
  <c r="AQ83" i="19"/>
  <c r="AN82" i="19"/>
  <c r="AQ79" i="19"/>
  <c r="AN78" i="19"/>
  <c r="AS77" i="19"/>
  <c r="AP76" i="19"/>
  <c r="AQ75" i="19"/>
  <c r="AN74" i="19"/>
  <c r="AS73" i="19"/>
  <c r="AP72" i="19"/>
  <c r="AQ71" i="19"/>
  <c r="AN70" i="19"/>
  <c r="AS69" i="19"/>
  <c r="AP68" i="19"/>
  <c r="AQ67" i="19"/>
  <c r="AN66" i="19"/>
  <c r="AN64" i="19"/>
  <c r="AN62" i="19"/>
  <c r="AN56" i="19"/>
  <c r="AN54" i="19"/>
  <c r="AP46" i="19"/>
  <c r="AN46" i="19"/>
  <c r="AQ41" i="19"/>
  <c r="AN41" i="19"/>
  <c r="AS41" i="19"/>
  <c r="AN36" i="19"/>
  <c r="AP36" i="19"/>
  <c r="AO36" i="19"/>
  <c r="AN32" i="19"/>
  <c r="AP32" i="19"/>
  <c r="AO32" i="19"/>
  <c r="AQ17" i="19"/>
  <c r="AS17" i="19"/>
  <c r="AN16" i="19"/>
  <c r="AP16" i="19"/>
  <c r="AO16" i="19"/>
  <c r="AN4" i="19"/>
  <c r="AP4" i="19"/>
  <c r="AO4" i="19"/>
  <c r="AN77" i="19"/>
  <c r="AN73" i="19"/>
  <c r="AN69" i="19"/>
  <c r="AO65" i="19"/>
  <c r="AP61" i="19"/>
  <c r="AO57" i="19"/>
  <c r="AP53" i="19"/>
  <c r="AQ49" i="19"/>
  <c r="AS49" i="19"/>
  <c r="AN47" i="19"/>
  <c r="AN45" i="19"/>
  <c r="AN44" i="19"/>
  <c r="AP44" i="19"/>
  <c r="AS43" i="19"/>
  <c r="AQ43" i="19"/>
  <c r="AN40" i="19"/>
  <c r="AP40" i="19"/>
  <c r="AO40" i="19"/>
  <c r="AQ21" i="19"/>
  <c r="AS21" i="19"/>
  <c r="AN20" i="19"/>
  <c r="AP20" i="19"/>
  <c r="AO20" i="19"/>
  <c r="AQ5" i="19"/>
  <c r="AS5" i="19"/>
  <c r="AP62" i="19"/>
  <c r="AN60" i="19"/>
  <c r="AS59" i="19"/>
  <c r="AN59" i="19"/>
  <c r="AN58" i="19"/>
  <c r="AP54" i="19"/>
  <c r="AN52" i="19"/>
  <c r="AS51" i="19"/>
  <c r="AN51" i="19"/>
  <c r="AN50" i="19"/>
  <c r="AP42" i="19"/>
  <c r="AN42" i="19"/>
  <c r="AN37" i="19"/>
  <c r="AN33" i="19"/>
  <c r="AQ25" i="19"/>
  <c r="AS25" i="19"/>
  <c r="AN24" i="19"/>
  <c r="AP24" i="19"/>
  <c r="AO24" i="19"/>
  <c r="AQ9" i="19"/>
  <c r="AS9" i="19"/>
  <c r="AN8" i="19"/>
  <c r="AP8" i="19"/>
  <c r="AO8" i="19"/>
  <c r="AQ39" i="19"/>
  <c r="AN38" i="19"/>
  <c r="AN30" i="19"/>
  <c r="AN26" i="19"/>
  <c r="AN22" i="19"/>
  <c r="AN18" i="19"/>
  <c r="AN14" i="19"/>
  <c r="AN10" i="19"/>
  <c r="AN6" i="19"/>
  <c r="AO5" i="19"/>
  <c r="AP769" i="19" l="1"/>
  <c r="K17" i="18" l="1"/>
  <c r="K20" i="18"/>
  <c r="K19" i="18"/>
  <c r="K15" i="18"/>
  <c r="K6" i="18"/>
  <c r="K5" i="18"/>
  <c r="K29" i="18"/>
  <c r="K28" i="18"/>
  <c r="K13" i="18" l="1"/>
  <c r="K12" i="18"/>
  <c r="K8" i="18"/>
  <c r="K7" i="18"/>
  <c r="K11" i="18"/>
  <c r="K10" i="18"/>
  <c r="K27" i="18" l="1"/>
  <c r="L30" i="1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V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FORMULA = Horometro final - Horometro inicial
</t>
        </r>
      </text>
    </comment>
    <comment ref="Y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 xml:space="preserve">FORMULA = Odometro final - Odometro inicial
</t>
        </r>
      </text>
    </comment>
  </commentList>
</comments>
</file>

<file path=xl/sharedStrings.xml><?xml version="1.0" encoding="utf-8"?>
<sst xmlns="http://schemas.openxmlformats.org/spreadsheetml/2006/main" count="4365" uniqueCount="903">
  <si>
    <t>FECHA</t>
  </si>
  <si>
    <t>OBSERVACIONES</t>
  </si>
  <si>
    <t>UBICACIÓN</t>
  </si>
  <si>
    <t>DIST.N°</t>
  </si>
  <si>
    <t>ACTIVIDAD
PRINCIPAL</t>
  </si>
  <si>
    <t>DETALLE DE LOS TRABAJOS</t>
  </si>
  <si>
    <t>UNIDAD</t>
  </si>
  <si>
    <t>CANT EJECUTADA</t>
  </si>
  <si>
    <t>MATERIAL
UTILIZADO</t>
  </si>
  <si>
    <t>SOL.
N°</t>
  </si>
  <si>
    <t>pto.</t>
  </si>
  <si>
    <t>TURNO</t>
  </si>
  <si>
    <t>Noche</t>
  </si>
  <si>
    <t>Dia</t>
  </si>
  <si>
    <t>losetas
pza.</t>
  </si>
  <si>
    <t>arena
m3</t>
  </si>
  <si>
    <t>ripio
m3</t>
  </si>
  <si>
    <t>capa base
m3</t>
  </si>
  <si>
    <t>ladrillos
pza</t>
  </si>
  <si>
    <t>cemento
kg.</t>
  </si>
  <si>
    <t>m²</t>
  </si>
  <si>
    <t>GRUPO / CUADRILLA N°</t>
  </si>
  <si>
    <t>CANTIDAD DE TRABAJO REALIZADOS</t>
  </si>
  <si>
    <t>REP DE LOSETAS EN PAVIMENTO ARTICULADO (M2)</t>
  </si>
  <si>
    <t>INFORME SEMANAL DE LOS TRABAJOS DEL DPTO. MANTENIMIENTO DE OBRAS VIALES Y PUENTES (GESTIÓN 2026)</t>
  </si>
  <si>
    <t>cap. Asfaltica
Bolsa</t>
  </si>
  <si>
    <t>Nº DE SEMANA</t>
  </si>
  <si>
    <t>Se realizo el trabajo de reposicion de pavimento articulado losetas</t>
  </si>
  <si>
    <t xml:space="preserve">Calle 8 la plata entre av. Sam Martin y av. la Salle </t>
  </si>
  <si>
    <t xml:space="preserve">Av. los vallecitos frente Facultad de agronomía </t>
  </si>
  <si>
    <t xml:space="preserve">Reposición de pavimento articulado </t>
  </si>
  <si>
    <t xml:space="preserve">Calle campero entre calle vaca diez y Av. Uruguay </t>
  </si>
  <si>
    <t xml:space="preserve">Calle Suarez Arana entre calle campero y calle Avaroa </t>
  </si>
  <si>
    <t xml:space="preserve">Av. clara cuta  zona  mercado los pozos barrio universitario </t>
  </si>
  <si>
    <t>Picado de pavimento rígido y colocado de pavimento articulado</t>
  </si>
  <si>
    <t xml:space="preserve">Calle  Beni entre 2do y 1er anillo </t>
  </si>
  <si>
    <t xml:space="preserve">Av. Ana barba entre calle  chóferes del chaco y av. Omar Chávez </t>
  </si>
  <si>
    <t xml:space="preserve">Av. Beni y 5to anillo al frente de saguapac  </t>
  </si>
  <si>
    <t xml:space="preserve">Calle Beni entre. 2 do y 1er anillo </t>
  </si>
  <si>
    <t xml:space="preserve">Barrio San Isidro. Parque urbano la nueva Santa Cruz </t>
  </si>
  <si>
    <t>Retiro de letrero en mal estado</t>
  </si>
  <si>
    <t>Se realizo el retiro de un letrero en mal estado</t>
  </si>
  <si>
    <t xml:space="preserve">Av. 18 de Marzo 2 cuadra antes del obelisco zona del plan 3000 </t>
  </si>
  <si>
    <t>Calafateado de unión de losetas y cordones</t>
  </si>
  <si>
    <t>Se realizo el colocado de cento en las uniones del los cordones y las losetas</t>
  </si>
  <si>
    <t xml:space="preserve">Av. mamerto Cuellar Esquina calle Tte. Aponte </t>
  </si>
  <si>
    <t xml:space="preserve">Calle Canadá esquina  Av. Cristóbal de Mendoza 2do. Anillo </t>
  </si>
  <si>
    <t>Limpieza de cámara de sumidero</t>
  </si>
  <si>
    <t>Se realizo la limpieza de camara de  sumideros</t>
  </si>
  <si>
    <t xml:space="preserve">Calle 27de mayo entre av. Viedma y calle Félix romero </t>
  </si>
  <si>
    <t xml:space="preserve">Hundimiento en pavimento articulado por tubo de alcantarillado roto de saguapac </t>
  </si>
  <si>
    <t>Se realizo la verificacion de un hundimiento a consecuencia de un tubo roto de saguapac</t>
  </si>
  <si>
    <t>Calle 27de mayo entre av. Viedma y calle Félix romero</t>
  </si>
  <si>
    <t>RETIRO DE LETRERO</t>
  </si>
  <si>
    <t>LIMPIEZA DE CAMARA DE SUMIDERO</t>
  </si>
  <si>
    <t xml:space="preserve">TOTAL </t>
  </si>
  <si>
    <t>JUEVES</t>
  </si>
  <si>
    <t>MIERCOLES</t>
  </si>
  <si>
    <t>4/11/20226</t>
  </si>
  <si>
    <t>MARTES</t>
  </si>
  <si>
    <t>VIERNES</t>
  </si>
  <si>
    <t>ML</t>
  </si>
  <si>
    <t>M3</t>
  </si>
  <si>
    <t>DISTRITO</t>
  </si>
  <si>
    <t>DIA</t>
  </si>
  <si>
    <t>N°</t>
  </si>
  <si>
    <t>APERTURA / LIMPIEZA DE CANALES NO REVESTIDOS</t>
  </si>
  <si>
    <t>MOVIMIENTO DE MATERIAL (CARGUIO Y TRANSPORTE)</t>
  </si>
  <si>
    <t>MANTENIMIENTO DE VIAS NO PAVIMENTADAS</t>
  </si>
  <si>
    <t>DATOS GENERALES RESUMEN</t>
  </si>
  <si>
    <t xml:space="preserve">DE LOS 15 DISTRITO MUNICIPALES  (PERIODO DEL 30 DE OCTUBRE AL 5 DE NOVIEMBRE  DEL 2026)       </t>
  </si>
  <si>
    <t>Total</t>
  </si>
  <si>
    <t>APOYO CON TRANSPORTE DE MATERIAL DE PARQUE INDUSTRIAL A PARQUE URBANO 2DO ANILLO</t>
  </si>
  <si>
    <t>PARQUES Y JARDINES</t>
  </si>
  <si>
    <t>PARQUE URBANO 2DO ANILLO</t>
  </si>
  <si>
    <t>CARLOS SUAREZ</t>
  </si>
  <si>
    <t>VOLQUETA 2254 ILF</t>
  </si>
  <si>
    <t xml:space="preserve">SE REALIZO UN CONVENIO CON EMACRUZ DONDE SE CARGO 40 LITROS </t>
  </si>
  <si>
    <t>APOYO A EMACRUZ CON TRANSPORTE DE MATERIAL PARA RELLENO</t>
  </si>
  <si>
    <t>EMACRIZ</t>
  </si>
  <si>
    <t>VERTEDERO MUNICIPAL</t>
  </si>
  <si>
    <t>HERNAN BEJARANO</t>
  </si>
  <si>
    <t>VOLQUETA 6327 EHP</t>
  </si>
  <si>
    <t>SE REALIZO UN CONVENIO CON EMACRUZ LE CARGARON 60 LITROS LA MAQUINARIA SE QUEDO EN EL VERTEDERO</t>
  </si>
  <si>
    <t>EMACRUZ</t>
  </si>
  <si>
    <t>FERNANDO OLLER</t>
  </si>
  <si>
    <t>VOLQUETA 6327 EFG</t>
  </si>
  <si>
    <t>PERFILADO Y CARGUIO DE MATERIAL EXCEDENTE</t>
  </si>
  <si>
    <t>PABLO ARIAS</t>
  </si>
  <si>
    <t>MINICARGADOR #10</t>
  </si>
  <si>
    <t>TRANSPORTE DE EQUIPO, MATERIAL EXCENDETE Y MATERIAL DE RELLENO</t>
  </si>
  <si>
    <t>APOYO A BACHEO CON TRANSPORTE DE MATERIAL Y RETIRO DE LETRO DE PARQUE URBANO</t>
  </si>
  <si>
    <t>BACHEO</t>
  </si>
  <si>
    <t>VILLA BOLIVIA         AV/18 DE MARZO</t>
  </si>
  <si>
    <t>RUBEN FERNANDEZ</t>
  </si>
  <si>
    <t>VOLQUETA 2800 SPA</t>
  </si>
  <si>
    <t>APOYO EN TRANSPORTE DE MATERIAL DE RELLENO PARA AREA DEPORTIVA</t>
  </si>
  <si>
    <t>MAESTRANZA</t>
  </si>
  <si>
    <t>LA ESTRELLA</t>
  </si>
  <si>
    <t>RAMON DAZA</t>
  </si>
  <si>
    <t>VOLQUETA 6327 ECU</t>
  </si>
  <si>
    <t>POR PARTE DE DIRECCIO DE CEMENTERIOS DISTRITALES SE CARGO 20 LITROS CON EL COMPROMISO DE DAR 10 LITROS MAS PARA REALIZAR LA EXCAVACION DE FOSAS COMUNES EN CEMENTERIO LOS CUSIS</t>
  </si>
  <si>
    <t>APOYO EN CARGUIO DE MATERIAL DE RELLENO</t>
  </si>
  <si>
    <t>ROLANDO RIOJA</t>
  </si>
  <si>
    <t>RETROEXCAVADORA #17</t>
  </si>
  <si>
    <t>APOYO A BACHEO CON TRANSPORTE DE MATERIAL Y PERSONAL</t>
  </si>
  <si>
    <t>LOS VALLECITOS</t>
  </si>
  <si>
    <t>TRANSPORTE DE EQUIPO Y MATERIAL EXCENDETE</t>
  </si>
  <si>
    <t>APOYO A EMACRUZ TRANSPORTE DE EQUIPO AL VERTEDERO MUNICIPAL</t>
  </si>
  <si>
    <t>FERIADO POR TODOS SANTOS</t>
  </si>
  <si>
    <t>LUNES</t>
  </si>
  <si>
    <t xml:space="preserve">SE REALIZO UN CONVENIO CON EMACRUZ DONDE SE CARGO 60 LITROS </t>
  </si>
  <si>
    <t>AV/CLARACUTA VALLECITOS</t>
  </si>
  <si>
    <t>RIUBEN FERNANDEZ</t>
  </si>
  <si>
    <t>APOYO A OBRAS SOCIALES CON RETIRO DE PARQUES EN MAL ESTADO</t>
  </si>
  <si>
    <t>OBRAS SOCIALES</t>
  </si>
  <si>
    <t>FOIANINI</t>
  </si>
  <si>
    <t>IVER FLORES</t>
  </si>
  <si>
    <t>VOLQUETA 6327 EBR</t>
  </si>
  <si>
    <t>APOYO A PARQUES Y JARDINES</t>
  </si>
  <si>
    <t>SE CARGO 35 LITROS PARA QUE SIGA OPERANDO EL EQUIPO DE PARTE DE PARUES Y JARDINES</t>
  </si>
  <si>
    <t>APOYO A BACHEO CON TRANSPORTE DE MATERIAL</t>
  </si>
  <si>
    <t xml:space="preserve">JUEVES </t>
  </si>
  <si>
    <t>NO SE REGISTRO ACTIVIDAD MOTIVO CONDICIONES CLIMATICAS</t>
  </si>
  <si>
    <t xml:space="preserve">SE REALIZO UN CONVENIO CON EMACRUZ DONDE SE CARGO 50 LITROS </t>
  </si>
  <si>
    <t>SE REALIZO UN CONVENIO CON EMACRUZ LE CARGARON 50 LITROS LA MAQUINARIA SE QUEDO EN EL VERTEDERO</t>
  </si>
  <si>
    <t xml:space="preserve">APOYO A BECHEO CON TRANSPORTE DE MATERIAL </t>
  </si>
  <si>
    <t>AV/18 DE MARZO</t>
  </si>
  <si>
    <t>APOYO A BACHEO DM-5</t>
  </si>
  <si>
    <t>APOYO A BACHEO CON TRASLADO DE 630 LOSETAS</t>
  </si>
  <si>
    <t>HERNAN CANDIA</t>
  </si>
  <si>
    <t>VOLQUETA 6327 EIT</t>
  </si>
  <si>
    <t xml:space="preserve">APOYO A BACHEO </t>
  </si>
  <si>
    <t>OPERABLE</t>
  </si>
  <si>
    <t xml:space="preserve">SE REALIZO UN CONVENIO CON EMACRUZ DONDE SE CARGO 30 LITROS </t>
  </si>
  <si>
    <t xml:space="preserve">LUNES </t>
  </si>
  <si>
    <t>SE REALIZO UN CONVENIO CON EMACRUZ LE CARGARON 30 LITROS LA MAQUINARIA SE QUEDO EN EL VERTEDERO</t>
  </si>
  <si>
    <t>EMARUZ</t>
  </si>
  <si>
    <t>APOYO A MANTENIMIENTO CON AUXILIO LLANTA PINCHADA DE LA DOOSAN</t>
  </si>
  <si>
    <t>JARDIN BOTANICO</t>
  </si>
  <si>
    <t>JEREMIAS NUÑEZ</t>
  </si>
  <si>
    <t>APOYO A DRENAJJE CON TRANSPORTE DE MATERIAL</t>
  </si>
  <si>
    <t>APOYO A DRENAJE CON COLADO DE TUBOS DE CANAL NO REVESTIDO PARA PASO VEHICULAR</t>
  </si>
  <si>
    <t>EXCAVADORA DOOSAN</t>
  </si>
  <si>
    <t>APOYO A BACHEO CON CARGUIO E MATERIAL (LOZETAS)</t>
  </si>
  <si>
    <t>VALLECITOS</t>
  </si>
  <si>
    <t>CONVENIO CON PARQUES Y JARDINES DONARON 20 LITROS DE COMBUSTIBLE</t>
  </si>
  <si>
    <t>CARGUIO DE MATERIAL PARA BACHEO LOSETAS Y CORDONES</t>
  </si>
  <si>
    <t xml:space="preserve">SE REALIZO UN CONVENIO CON EMACRUZ DONDE SE CARGO 30 LITRO </t>
  </si>
  <si>
    <t>SABADO</t>
  </si>
  <si>
    <t>SE REALIZO UN CONVENIO CON EMACRUZ LE CARGARON 30 LITROS</t>
  </si>
  <si>
    <t>NIVELADO DE TERRENO PARA VIA PEATONAL</t>
  </si>
  <si>
    <t>APOYO PARA EL ARMADO DE TARIMA</t>
  </si>
  <si>
    <t>CAMBODROMO 4TO ANILLO</t>
  </si>
  <si>
    <t xml:space="preserve">ROBERTO PAREJAS </t>
  </si>
  <si>
    <t>VOLQUETA 2135 PKN</t>
  </si>
  <si>
    <t xml:space="preserve">SABADO </t>
  </si>
  <si>
    <t>TRANSPORTE DE MATERIAL PARA RELLENO</t>
  </si>
  <si>
    <t>RANCHO NUEVO</t>
  </si>
  <si>
    <t>CARGUIO DE MATERIAL PARA RELLENO</t>
  </si>
  <si>
    <t>WISTON RODRIGUEZ RODRIGUEZ</t>
  </si>
  <si>
    <t>JOSE LUIS CABA</t>
  </si>
  <si>
    <t>MANTENIMIENTO DE VIA NO PAVIMENTADAS</t>
  </si>
  <si>
    <t>ROLY OSINAGA</t>
  </si>
  <si>
    <t>MOTONIVELADORA #44</t>
  </si>
  <si>
    <t>SE REALIZO UN CONVENIO DE COMBUSTIBLE CON EL JARDIN BOTANICO LE CARGARON  100 LITROS</t>
  </si>
  <si>
    <t>CARGUIO DE MATERIAL Y COLOCADO DE TUBOS PARA PUENTE DE PASO VEHICULAR</t>
  </si>
  <si>
    <t>SE REALIZO UN CONVENIO DE COMBUSTIBLE CON EL JARDIN BOTANICO LE CARGARON  40 LITROS</t>
  </si>
  <si>
    <t xml:space="preserve">TRANSPORTE DE MATERIAL </t>
  </si>
  <si>
    <t>JUSTO ARIAS</t>
  </si>
  <si>
    <t>MOTONIVELADORA #48</t>
  </si>
  <si>
    <t>ESTE HOROMETRO CONSUMIDO CONLLEVA DE ALGUNOS DIAS QUE LA MAQUINARIA HIZO MOVIMIENTOS INTERNOS PAR LAVAR, PARA REVISON, PARA CARGUIO DEL COMBUSTIBLE.</t>
  </si>
  <si>
    <t xml:space="preserve">MOVIMIENTO INTERNOS </t>
  </si>
  <si>
    <t>APOYO A  BACHEO</t>
  </si>
  <si>
    <t>MONUNMENTAL</t>
  </si>
  <si>
    <t>SE REALIZO UN CONVENIO, DONARON 7 LITROS DE COMBUSTIBLE  A LA VOLQUETA</t>
  </si>
  <si>
    <t>CONVENIO CON PARQUES Y JARDINES DONARON 48 LITROS DE COMBUSTIBLE</t>
  </si>
  <si>
    <t>NIVELADORA DE TERRENO</t>
  </si>
  <si>
    <t>OPÉRABLE</t>
  </si>
  <si>
    <t>CAMINO A COMUNIDAD LA CURVA</t>
  </si>
  <si>
    <t>YIMMY FLORES</t>
  </si>
  <si>
    <t>CAMINO A LA COMUNIDAD LA CURVA</t>
  </si>
  <si>
    <t>CARGUIO DE MATERIAL PARA RELLENO DE VIAS NO PAVIMENTADAS</t>
  </si>
  <si>
    <t>TRANSPORTE DE MATERIAL PARA RELLENO DE VIAS NO PAVIMENTADAS</t>
  </si>
  <si>
    <t xml:space="preserve">VILLA EL PALMAR </t>
  </si>
  <si>
    <t>SE REALIZO EL CARGUIO MEDIANTE UN CONVENIO CON EL DIRIGENTE DE BARRIO PREVIA COORDINACION CON LA SUB ALCALDIA</t>
  </si>
  <si>
    <t>VICTOR LAVERAN</t>
  </si>
  <si>
    <t>RETROEXCAVADORA #14</t>
  </si>
  <si>
    <t>CESAR PINTO</t>
  </si>
  <si>
    <t>ALEJANDRO DAZA</t>
  </si>
  <si>
    <t>EL COMBUSTIBLE CARGADO SE REALIZO MEDIANTE UN CONVENIO CON EL PRESIDENTE DE BARRIO CON LA COORDINACION DE LA SUB ALCALDIA, SE PINCHO LA LLANTA</t>
  </si>
  <si>
    <t>MANTENIMIENTO DE CALLE Y VIAS NO PAVIMENTADAS</t>
  </si>
  <si>
    <t xml:space="preserve">ELVIS RIVERO </t>
  </si>
  <si>
    <t>MOTONIVELADORA #49</t>
  </si>
  <si>
    <t>APOYO A INFRAESTRUCTURA SOCIAL CON EL CARGUIO Y TRANSPORTE DE MATERIALES EN MAL ESTADO DE LOS PARQUES MUNICIPALES</t>
  </si>
  <si>
    <t>VOLQUETA 6327 EGK</t>
  </si>
  <si>
    <t>RECORRIDO DE LLEGADA A MONTERO HOYOS</t>
  </si>
  <si>
    <t>UNA VEZ TERMINADO LA JORNADA LABORAL SE FUE AL SURTIDOR PARA CARGAR COMBUSTIBLE MEDIANTE UN CONVENIO PARA EL TRABAJO DE MAÑANA EN EL DM 13 OPERABLE</t>
  </si>
  <si>
    <t>APOYO A OBRAS SOCIALES CON EL CARGUIO Y TRANSPORTE DE MATERIALES EN MAL ESTADO DE LOS PARQUES MUNICIPALES</t>
  </si>
  <si>
    <t xml:space="preserve">FERNANDO OLLER </t>
  </si>
  <si>
    <t>CAMINO ANTIGUO A LA COMUNIDAD NUEVA AURORA</t>
  </si>
  <si>
    <t>ZONA CIRCUNVALACION MONTERO HOYOS</t>
  </si>
  <si>
    <t>ELEODORO ALBA</t>
  </si>
  <si>
    <t xml:space="preserve">MARTES </t>
  </si>
  <si>
    <t>MATENIMIENTO DE VIAS NO PAVIMENTADAS</t>
  </si>
  <si>
    <t>MOVIMIENTO INTERNO APOYO EN CARGUIO DE MATERIAL DE RELLENO PARA BACHEO</t>
  </si>
  <si>
    <t>RETROEXCAVADORA #12</t>
  </si>
  <si>
    <t>TRABAJOS INTERNO CARGUIO BACHEO</t>
  </si>
  <si>
    <t>CAMINO A LA COMUNIDAD NUEVA AURORA</t>
  </si>
  <si>
    <t xml:space="preserve">CARGUIO DE MATERIAL PARA RELLENO </t>
  </si>
  <si>
    <t>CARGUIO DE MATERIAL PARA RELLENO Y MANTENIMIENTO DE VIAS NO PAVIMENTADAS</t>
  </si>
  <si>
    <t xml:space="preserve">ROLANDO RIOJA </t>
  </si>
  <si>
    <t>JUAN ANTONIO CARRILLO</t>
  </si>
  <si>
    <t>APOYO A SEMUD CON TRANSPORTE DE MATERIAL DE ESCRITORIO</t>
  </si>
  <si>
    <t>CARLOS SORUCO</t>
  </si>
  <si>
    <t>COMUNIDAD SAN LORENZO - COMUNIDAD NUEVA AURORA</t>
  </si>
  <si>
    <t>CARGUIO DE MATERIAL PARA RELLENO Y DESPARRAME CON MANTENIMIENTO DE VIAS NO PAVIMENTAS</t>
  </si>
  <si>
    <t>COMUNIDAD NUEVA AURORA</t>
  </si>
  <si>
    <t>APOYO CON TRANSPORTE DE MATERIAL A BACHEO</t>
  </si>
  <si>
    <t>MIERCOES</t>
  </si>
  <si>
    <t>CARLOS HUGO MONTERO</t>
  </si>
  <si>
    <t>GOEL ROSSEL</t>
  </si>
  <si>
    <t xml:space="preserve">MIERCOLES </t>
  </si>
  <si>
    <t>APOPOYO A OBRAS SOCIALES CON RETIRO DE MATERIAL DE PARQUE EN MAL ESTADO</t>
  </si>
  <si>
    <t>LO CARGARON A FULL</t>
  </si>
  <si>
    <t>CARGUIO DE MATERIAL PARA RELLENO DE VIAS NO PAVIMENTADAS Y DESPARRAME DE MATERIAL</t>
  </si>
  <si>
    <t>APOYO A OBRAS SOCIALES RETIRO DE MATERIAL EN MAL ESTADO DE LOS PARQUES</t>
  </si>
  <si>
    <t>PABLO MENDOZA</t>
  </si>
  <si>
    <t>VOLQUETA 2843 IRU</t>
  </si>
  <si>
    <t>TRANSPORTE DE MATERIAL DE RELLENO Y BASURA</t>
  </si>
  <si>
    <t>DM-6</t>
  </si>
  <si>
    <t>VOLQUETA 2831 ZII</t>
  </si>
  <si>
    <t>OPERALBE</t>
  </si>
  <si>
    <t>LA DIRECCION DE BIENES MUNICIPALES DONO 45 LITROS DE COMBUSTIBLE</t>
  </si>
  <si>
    <t>APOYO A BIENES MUNICIPALES CON CARGUIO Y LIMPIEZA DE MATERIAL DE RELLENO Y BASURA</t>
  </si>
  <si>
    <t>ELEODO ALBA</t>
  </si>
  <si>
    <t>TRANSPORTE DE MATERIAL PARA VIAS NO PAVIMENTAS</t>
  </si>
  <si>
    <t>CIRCUNVALACION DE MONTERO HOYOS</t>
  </si>
  <si>
    <t>ZONA AV/BENI 3ER ANILLO</t>
  </si>
  <si>
    <t>WILDER NOGALES</t>
  </si>
  <si>
    <t xml:space="preserve">APOYO A BACHEO CON TRANSPORTE DE MATERIAL </t>
  </si>
  <si>
    <t>APOYO A INFRAESTRUCTURA SOLCIAL CON EL CARGUIO Y TRANSPORTE DE MATERIALES EN MAL ESTADO DE LOS PARQUES MUNICIPALES</t>
  </si>
  <si>
    <t>APOYO A BACHEO EN TRANSPORTE DE MATERIAL</t>
  </si>
  <si>
    <t xml:space="preserve">TRANSPORTE DE MATERIAL DE RELLENO </t>
  </si>
  <si>
    <t>APOYO A BIENES MUNICIPALES</t>
  </si>
  <si>
    <t>CARGUIO DE MATERIAL PARA RELLENO Y APOYO EN EXCAVACION DE ZANJA</t>
  </si>
  <si>
    <t>TRANSPORTE DE MATERIAL DE RELLENO</t>
  </si>
  <si>
    <t>WISTON RODRIGUES</t>
  </si>
  <si>
    <t>CARGUIO Y DESPARRAME DE MATERIAL EN VIAS EN CAMINO A COMUNIDAD LA CURVA</t>
  </si>
  <si>
    <t>EL DIA DE AYER SE RETIRO TODO EL COMBUSTIBLE POR QUE ESTABA COMTAMINO Y SE REPUSO LO EXTRAHIDO Y SE AUMENTO 35</t>
  </si>
  <si>
    <t xml:space="preserve">MANTENIMIENTO DE VIAS NO PAVIMENTADAS </t>
  </si>
  <si>
    <t>APOYO A BACHEO EN TRANSPORTE DE MATERIAL Y A INFRAESTRUCTURA SOLCIAL CON EL CARGUIO Y TRANSPORTE DE MATERIALES EN MAL ESTADO DE LOS PARQUES MUNICIPALES</t>
  </si>
  <si>
    <t>SE CARGO 60 LITROS PARA QUE SIGA OPERANDO EL EQUIPO DE PARTE DE MAESTRANZA</t>
  </si>
  <si>
    <t>SIN LA RETRO NO PUEDE OPERAR LA VOLQUETA</t>
  </si>
  <si>
    <t>TRANSPORTE EN RECORRIDO A MONTERO HOYOS</t>
  </si>
  <si>
    <t>SE FREGO EL ALTERNADOR POR ESO NO OPERO ESE DIA</t>
  </si>
  <si>
    <t>MANTENIMIENTO DE VIAS NO PAVIMENTADAS CON CUNETEADO</t>
  </si>
  <si>
    <t xml:space="preserve">APOYO A BACHEO EN TRANSPORTE DE MATERIAL </t>
  </si>
  <si>
    <t xml:space="preserve">APOYO A DEPARTAMENTO DE BACHEO CON TRANSLADO DE MATERIAL </t>
  </si>
  <si>
    <t xml:space="preserve">APOYO A DEPARTAMENTO DE BACHEO CON TRANSPORTE DE MATERIAL </t>
  </si>
  <si>
    <t xml:space="preserve">OPERABLE </t>
  </si>
  <si>
    <t>APOYO EN LIMPIENZA INTERNA DE MAESTRANZA</t>
  </si>
  <si>
    <t xml:space="preserve">TRABAJO INTERNO LIMPIEZA APOYO EN CARGUIO DE MATERIAL </t>
  </si>
  <si>
    <t>LEONARDO MORENO</t>
  </si>
  <si>
    <t>APOYO DE TRANSLADO DE MATERIALES EN MAESTRANZA</t>
  </si>
  <si>
    <t>APOYO A BIENES MUNICIPALES DM-6 CON TRANSPORTE DE MATERIAL ´´SILLA´´</t>
  </si>
  <si>
    <t>APOYO A BACHEO DM-4 CON TRANSPORTE DE MATERIAL</t>
  </si>
  <si>
    <t>SIN OPERACIONES MOTIVO COMBUSTIBLE</t>
  </si>
  <si>
    <t>SIN OPERACIONES POR MOTIVO DEL COMBUSTIBLE Y CONDICIONES CLIMATICA (LLUVIA)</t>
  </si>
  <si>
    <t>APOYO A DEPARTAMENTO DE BACHEO DM-10 CON TRANSPORTE DE MATERIAL Y LOZETAS</t>
  </si>
  <si>
    <t>URBARI</t>
  </si>
  <si>
    <t>IVER MIRANDA MELENDRES</t>
  </si>
  <si>
    <t>https://maps.google.com/?q=-17.747406,-63.166660</t>
  </si>
  <si>
    <t>YMMY FLORES</t>
  </si>
  <si>
    <t xml:space="preserve">APOYO A DEPARTAMENTO DE OBRA SOCIAL EN TRANSPORTE DE VALLAS METALICAS A SUB ALCALDIA DM-5 </t>
  </si>
  <si>
    <t>ZONA PARQUE URBANO LOS  MANGALES II</t>
  </si>
  <si>
    <t>APOYO A DEPARTAMENTO DE OBRA SOCIAL EN TRANSPORTE DE VALLAS METALICAS A SUB ALCALDIA DM-5</t>
  </si>
  <si>
    <t>ZONA PARQUE URBANO LOS MANGALES II</t>
  </si>
  <si>
    <t>APOYO A DEPARTAMENTO DE BACHEO CON TRANSPORTE DE MATERIAL Y LOZETAS</t>
  </si>
  <si>
    <t>NO SE REALIZO ACTIVIDAD FERIADO DEPARTAMENTAMENTAL POR SANTA CRUZ</t>
  </si>
  <si>
    <t xml:space="preserve">CARLOS </t>
  </si>
  <si>
    <t>https://maps.google.com/?q=-17.886421,-63.069106</t>
  </si>
  <si>
    <t>JUAN ANTONIO CARRILLO TINTAYA</t>
  </si>
  <si>
    <t xml:space="preserve">APOYO A DEPARTAMENTO DE DRENAJE CON TRANSPORTE DE EQUIPOS PARA BOMBEO DE AGUA </t>
  </si>
  <si>
    <t>JARDINES DEL SUR -     TURERE</t>
  </si>
  <si>
    <t>https://maps.google.com/?q=-17.886421,-63.069105</t>
  </si>
  <si>
    <t>EMERGENCIA APOYO CON TRANSPORTE DE PERSONAL DE DEPARTAMENTO DE DRENAJE Y DEPARTAMENTO DE MANTENIMIENTO VIAL</t>
  </si>
  <si>
    <t xml:space="preserve">VOLQUETA 6327 EIT </t>
  </si>
  <si>
    <t>VERONICA ANTELO</t>
  </si>
  <si>
    <t>https://maps.google.com/?q=-17.886421,-63.069104</t>
  </si>
  <si>
    <t>https://maps.google.com/?q=-17.886421,-63.069103</t>
  </si>
  <si>
    <t xml:space="preserve">MANTENIMIENTO Y LIMPIEZA DE CANAL NO REVESTIDO </t>
  </si>
  <si>
    <t>LIMPIEZA Y MANTENIMIENTO DEL EQUIPO EN MAESTRANZA</t>
  </si>
  <si>
    <t>CARGUIO DE MATERIAL CON SEDIMENTOS</t>
  </si>
  <si>
    <t>LIMPIEZA DE CANAL AV/BENI</t>
  </si>
  <si>
    <t>CARGUIO DE COMBUSTIBLE EN EL SURTIDOR N° VALE 1002133</t>
  </si>
  <si>
    <t>CARGUIO DE COMBUSTIBLE EN EL SURTIDOR</t>
  </si>
  <si>
    <t xml:space="preserve">APOYO A MANTENIMINTO PARA ARREGLAR PROBLEMAS MECANICOS DE LA RETROEXAVADORA </t>
  </si>
  <si>
    <t>MANANTIAL</t>
  </si>
  <si>
    <t xml:space="preserve">JOSE ATONIO JUSTINIANO </t>
  </si>
  <si>
    <t>MARGARITA CARDENAS</t>
  </si>
  <si>
    <t>https://maps.google.com/maps?q=-17.771503448486328%2C-63.08583068847656&amp;z=17&amp;hl=es</t>
  </si>
  <si>
    <t>CON CRUCETAS EN MAL ESTADO, FUGA DE ACEITE EN LOS BOTELLONES DEL GANSO, FALTA ENGRASE GRAL.</t>
  </si>
  <si>
    <t>MANTENIMIENTO Y LIMPIEZA DE CANAL NO REVESTIDO</t>
  </si>
  <si>
    <t>267-265</t>
  </si>
  <si>
    <t>MIGUEL SOLANO</t>
  </si>
  <si>
    <t>https://maps.google.com/maps?q=-17.72121238708496%2C-63.13893508911133&amp;z=17&amp;hl=es</t>
  </si>
  <si>
    <t>TRANSPORTE DE MATERIAL CON SEDIMENTOS</t>
  </si>
  <si>
    <t>TORONJAL</t>
  </si>
  <si>
    <t>LA SUB ALCALDIA DONO 3 LITROS PARA QUE LA MAQUINA SIGA OPERANDO EN LA EMERGENCIA</t>
  </si>
  <si>
    <t>EMERGENCIA APERTURA DE CUNETA NO REVESTIDO</t>
  </si>
  <si>
    <t>SIN OPERACIONES POR MOTIVO DEL COMBUSTIBLE</t>
  </si>
  <si>
    <t>TRANSPORTE DE MATERIAL PARA RELLENO  DE VIAS NO PAVIMENTADAS</t>
  </si>
  <si>
    <t>COMUNIDAD VILLA VIANA</t>
  </si>
  <si>
    <t>SÁBADO</t>
  </si>
  <si>
    <t>CARGUIO DE MATERIAL PARA RELLENO CON  DESPARRANO DE MATERIAL DE  CALLES NO PAVIMENTADAS</t>
  </si>
  <si>
    <t>COMUNIDAD VILLA  VIANA</t>
  </si>
  <si>
    <t>https://maps.google.com/?q=-17.878014,-63.055206</t>
  </si>
  <si>
    <t>MANTENIMIENTO DE VIAS Y CALLES NO PAVIMENTADAS</t>
  </si>
  <si>
    <t xml:space="preserve">JUSTO ARIAS </t>
  </si>
  <si>
    <t>MOTONIVELADORA #28</t>
  </si>
  <si>
    <t>MAQUINARIA SE REPLEGO A MAESTRANZA EQUIPO EN MAL ESTADO</t>
  </si>
  <si>
    <t>CARGUIO AL SURTIDOR</t>
  </si>
  <si>
    <t>EDIL CARBAJAL</t>
  </si>
  <si>
    <t>APOYO A OBRAS PUBLICAS TRANSPORTE DE MATERIAL DE RELLENO</t>
  </si>
  <si>
    <t>4TO ANILLO AV/PIRAI</t>
  </si>
  <si>
    <t>APOYO A OBRAS PUBLICAS CARGUIO DE MATERIAL DE RELLENO</t>
  </si>
  <si>
    <t>YIMMY GABRIEL</t>
  </si>
  <si>
    <t>MINICARGADOR #8</t>
  </si>
  <si>
    <t>APOYO A MAESTRANZA EN TRANSPORTE DE MATERIAL LLANTAS EN DESHUSO A PUNTO DE ACOPIO EMACRUZ</t>
  </si>
  <si>
    <t>43B</t>
  </si>
  <si>
    <t>ACOPIO ZONA FERIA BARRIO LINDO</t>
  </si>
  <si>
    <t>LUISA</t>
  </si>
  <si>
    <t>https://maps.google.com/?q=-17.704981,-63.088242</t>
  </si>
  <si>
    <t>DANIEL MUÑOZ</t>
  </si>
  <si>
    <t>APOYO EN TRANSPORTE DE MATERIAL DE RELLENO DE SOBOCE AL BARRIO</t>
  </si>
  <si>
    <t>CAMPO GRANDE</t>
  </si>
  <si>
    <t>MARCO VARGAS</t>
  </si>
  <si>
    <t>SIN OBSERVACIONES PERO TOMAR ENCUENTA QUE LA DISTANCIA DEL ACOPIO AL BARRIO ES CONSIDERABLE</t>
  </si>
  <si>
    <t>APOYO EN TRANSPORTE DE MATERIAL PARA RELLENO DE SOBOCE AL BARRIO</t>
  </si>
  <si>
    <t>APOYO EN MINGA EN TRANSPORTE DE LIMPIEZA DE CANAL NO REVESTIDO</t>
  </si>
  <si>
    <t>ONDULNE</t>
  </si>
  <si>
    <t>165-168</t>
  </si>
  <si>
    <t>MANATIAL</t>
  </si>
  <si>
    <t>MANTENIMIENTO Y LIMPIEZA DE CANAL NO REVESTIDO CON CARGUIO DE MATERIAL PARA CON SEDIMENTOS</t>
  </si>
  <si>
    <t>165-167</t>
  </si>
  <si>
    <t>APOYO A TRABAJOS DE BACHEO EN EL DM-11</t>
  </si>
  <si>
    <t>2DO ANILLO ENTRE CANAL COTOCA Y VIRGEN DE COTOCA</t>
  </si>
  <si>
    <t>1ER ANILLO AV CAÑOTO ENTRE AV/ IRALA Y C/ MERCADO</t>
  </si>
  <si>
    <t xml:space="preserve"> VOLQUETA 2254 ILF</t>
  </si>
  <si>
    <t>EDITH LUNA</t>
  </si>
  <si>
    <t>https://maps.google.com/?q=-17.741629,-63.091068</t>
  </si>
  <si>
    <t>8 DE MARZO</t>
  </si>
  <si>
    <t>MIÉRCOLES</t>
  </si>
  <si>
    <t>FELIX RENGEL</t>
  </si>
  <si>
    <t xml:space="preserve">MANTENIMIENTO DE CALLE Y VIAS NO PAVIMENTADAS </t>
  </si>
  <si>
    <t>COMUNIDAD SANTA FE</t>
  </si>
  <si>
    <t>COMUNIDAD SAN MIGUEL  - COMUNIDAD SANTA FE</t>
  </si>
  <si>
    <t>ELVIS RIVERO</t>
  </si>
  <si>
    <t>PALENQUE CORONEL</t>
  </si>
  <si>
    <t>JULIO CESAR DELUQUE</t>
  </si>
  <si>
    <t>MANTENIMIENTO DE VIA NO PAVIMENTADA</t>
  </si>
  <si>
    <t>CARGUIO DE MATERIAL DE RELLENO PARA VIAS NO PAVIMENTADAS</t>
  </si>
  <si>
    <t>ARBOLEADA FATIMA</t>
  </si>
  <si>
    <t xml:space="preserve">LA MAQUNARIA SE FUE A LA SUB ALCALDIA </t>
  </si>
  <si>
    <t>MANTENIMIENTO DE CALLES Y VIAS NO PAVIMENTADAS</t>
  </si>
  <si>
    <t xml:space="preserve">ARBOLEADA FATIMA </t>
  </si>
  <si>
    <t>MOTONIVELADORA #33</t>
  </si>
  <si>
    <t xml:space="preserve">TRANSPORTE DE MATERIAL PARA RELLENO DE  VIAS NO PAVIMENTADAS </t>
  </si>
  <si>
    <t>MAGISTERIO SUR</t>
  </si>
  <si>
    <t xml:space="preserve">RAMON DAZA </t>
  </si>
  <si>
    <t xml:space="preserve">TRANSPORTE DE MATERIAL PARA RELLENO DE VIAS NO PAVIMENTADAS </t>
  </si>
  <si>
    <t>MAMANTIAL</t>
  </si>
  <si>
    <t xml:space="preserve"> CARGUIO DE MATERIAL PARA RELLENO DE VIAS NO PAVIMENTADAS</t>
  </si>
  <si>
    <t xml:space="preserve">VICTOR LAVERAN </t>
  </si>
  <si>
    <t xml:space="preserve">MANTENIMIENTO DE CALLES Y VIAS NO PAVIMENTADAS </t>
  </si>
  <si>
    <t xml:space="preserve">ROLY OSINAGA </t>
  </si>
  <si>
    <t>SOLO HAY TIEMPO EFECTIVO POR QUE EL MINICARGADOR SE TRANSPORTA EN CHATA</t>
  </si>
  <si>
    <t>CARGUIO DE MATERIAL DE RELLEO</t>
  </si>
  <si>
    <t>ACOPIO ZONA MERCADO NUEVO ABASTO MAYORIASTA</t>
  </si>
  <si>
    <t>VALLE HERMOSO II</t>
  </si>
  <si>
    <t>RUBEN SUAREZ</t>
  </si>
  <si>
    <t>MOTONIVELADORA #47</t>
  </si>
  <si>
    <t>VALLE HERMOSO I</t>
  </si>
  <si>
    <t>MANTENIMIENTO VIAL</t>
  </si>
  <si>
    <t>UNIVERSITARIO SUR</t>
  </si>
  <si>
    <t>FREDY QUISPE</t>
  </si>
  <si>
    <t>MOTONIVELADORA #46</t>
  </si>
  <si>
    <t>163-167</t>
  </si>
  <si>
    <t>30 DE AGOSTO</t>
  </si>
  <si>
    <t>163-166</t>
  </si>
  <si>
    <t>ACOPIO BARRIO 30 DE AGOSTO</t>
  </si>
  <si>
    <t>163-165</t>
  </si>
  <si>
    <t>163-164</t>
  </si>
  <si>
    <t>CRISTAL</t>
  </si>
  <si>
    <t>https://maps.google.com/?q=-17.825724,-63.111458</t>
  </si>
  <si>
    <t>RETORNO A MAETRANZA MOTIVO SE REVENTO LA MANGUERA HIDRAULICA SE REEEMPLAZO CON LA MOTONIVELADORA #33</t>
  </si>
  <si>
    <t>GABRIEL CABALLERO</t>
  </si>
  <si>
    <t>APOYO TRANSPORTE DE MATERIAL DE RELLENO PARA BACHEO</t>
  </si>
  <si>
    <t>ZONA DE LA RIVERA DEL RIO PIRAI</t>
  </si>
  <si>
    <t>ACCESO CABAÑAS RIO PIRAÍ</t>
  </si>
  <si>
    <t>MANTENIMIENTO DE VIAS SIN PAVIMENTO</t>
  </si>
  <si>
    <t>ZONA DEL CORDON ECOLOGICO</t>
  </si>
  <si>
    <t>SUSPENSIÓN DE SALIDA DE MAQUINARIA POR CONDICIONES CLIMATICAS (LLUVIA)</t>
  </si>
  <si>
    <t>JOSE CARLOS SALGARI</t>
  </si>
  <si>
    <t>https://maps.app.goo.gl/7gjPwPWfmc7Q8yJc6</t>
  </si>
  <si>
    <t>MANTENIMIENTO DE CALLES Y VIAS NO PAVIMENTADAS CON DESPARRAME Y NIVELADO</t>
  </si>
  <si>
    <t>TRANSPORTE DE MATERIAL PARA RELLENO Y RETIRO DE MATERIAL EXCENDENTE</t>
  </si>
  <si>
    <t>CARGUIO DE MATERIAL PARA RELLENO Y RETIRO DE MATERIAL EXCEDENTE</t>
  </si>
  <si>
    <t>SAN JOAQUIN</t>
  </si>
  <si>
    <t>TRANSPORTE DE MATERIAL PARA RELLENO Y Y RETIRO DE MATERIAL EXCENDENTE</t>
  </si>
  <si>
    <t>PINY</t>
  </si>
  <si>
    <t>https://maps.google.com/?q=-17.721521,-63.137897</t>
  </si>
  <si>
    <t xml:space="preserve">MANTENIMIENTO DE CALLES Y VIAS NO PAVIMENTADAS CON CARGUIO Y TRANSPORTE DE MATERIAL DE RELLENO, RECOJO DE MATERIAL EXCEDENTE </t>
  </si>
  <si>
    <t xml:space="preserve">PARAISO NORTE </t>
  </si>
  <si>
    <t>COMUNIDAD TUNDI</t>
  </si>
  <si>
    <t>MANTENIMIENTO Y LIMPIEZA DE CANAL NO REVISTIDO</t>
  </si>
  <si>
    <t>CANAL AV/RADIAL 10</t>
  </si>
  <si>
    <t>ESTHER</t>
  </si>
  <si>
    <t>https://maps.google.com/?q=-17.755434,-63.078030</t>
  </si>
  <si>
    <t>199A</t>
  </si>
  <si>
    <t>BICENTENARIO</t>
  </si>
  <si>
    <t xml:space="preserve">MANTENIMIENTO DE  CALLES Y VIAS NO PAVIMENTADAS </t>
  </si>
  <si>
    <t>JUANCHO</t>
  </si>
  <si>
    <t>TRANPORTE DE MATERIAL PARA RELLENO</t>
  </si>
  <si>
    <t>JERUSALEN</t>
  </si>
  <si>
    <t>CARGUIO Y TRANSPORTE DE MATERIAL DE RELLENO</t>
  </si>
  <si>
    <t>MANTENIMIENTO DE CALLES Y VIAS NO PAVIMENTADAS CON CARGUIO Y TRANSPORTE DE MATERIAL DE RELLENO</t>
  </si>
  <si>
    <t>-</t>
  </si>
  <si>
    <t>TRANSPORTE DE MATERIAL DE RELLENO PARA VIAS NO PAVIMENTADAS</t>
  </si>
  <si>
    <t>UNION TERRADO 2</t>
  </si>
  <si>
    <t>15 DE MAYO</t>
  </si>
  <si>
    <t>156A</t>
  </si>
  <si>
    <t>UNION TERRAO 2</t>
  </si>
  <si>
    <t>ET-68</t>
  </si>
  <si>
    <t>PANTANAL</t>
  </si>
  <si>
    <t>LOS SAUCES - EL CARMEN MOSCU</t>
  </si>
  <si>
    <t>30 DE AGOSOT II</t>
  </si>
  <si>
    <t xml:space="preserve">HERNAN CANDIA </t>
  </si>
  <si>
    <t>30 DE AGOSTO II</t>
  </si>
  <si>
    <t xml:space="preserve">GABRIEL CABALLERO </t>
  </si>
  <si>
    <t>PEDRO ZEBALLOS BONILLA</t>
  </si>
  <si>
    <t>https://maps.google.com/?q=-17.724705,-63.103790</t>
  </si>
  <si>
    <t>JUAN CRUZ</t>
  </si>
  <si>
    <t>26 DE SEPTIEMBRE</t>
  </si>
  <si>
    <t>RANCHO SUR</t>
  </si>
  <si>
    <t>JUAN CARLOS ROCA</t>
  </si>
  <si>
    <t>RETROEXCAVADORA #32</t>
  </si>
  <si>
    <t>6 DE AGOSTO</t>
  </si>
  <si>
    <t>TRANSPORTE DE MATERIAL DE RELLENO DE VIAS NO PAVIMENTADAS</t>
  </si>
  <si>
    <t>240 A</t>
  </si>
  <si>
    <t xml:space="preserve">LA CAMPIÑA </t>
  </si>
  <si>
    <t>CARGUIO DE MATERIAL PARA RELLENO DE VUAS NO PAVIMENTADAS</t>
  </si>
  <si>
    <t xml:space="preserve">DOÑA TOMASA </t>
  </si>
  <si>
    <t>TRANSPORTE DE MATERIAL DE RELLENO PARA VIAS NO PAVIMENTAS</t>
  </si>
  <si>
    <t>ERASMO (VECINO)</t>
  </si>
  <si>
    <t>https://maps.app.goo.gl/rdZNtCgb1zxEPjjo9?g_st=aw</t>
  </si>
  <si>
    <t>JUAN CARRILLO</t>
  </si>
  <si>
    <t>MANTENIMIENTO DE CALLES Y VIAS NO PAVIMENDAS</t>
  </si>
  <si>
    <t>FORTUNATO MERCADO</t>
  </si>
  <si>
    <t>RIVERA</t>
  </si>
  <si>
    <t>C/ EL MESON</t>
  </si>
  <si>
    <t>TRANSPORTE DE MATERIAL PARA RELLENO DE VIAS NO PAVIMENTAS</t>
  </si>
  <si>
    <t xml:space="preserve">VIERNES </t>
  </si>
  <si>
    <t>https://maps.google.com/?q=-17.751972,-63.072208</t>
  </si>
  <si>
    <t>CANAL TRAPICHE</t>
  </si>
  <si>
    <t>MANTENIMIENTO Y LIMPIEZA DE CANAL NO REVESTIDO CON CARGUIO DE MATERIAL CON SEDIMENTOS</t>
  </si>
  <si>
    <t>APOYO A SMOP</t>
  </si>
  <si>
    <t>APOYO AL CONSEJO CON TRANSPORTE DE MUEBLES</t>
  </si>
  <si>
    <t>SUSPENSIÓN DE SALIDA DE MAQUINARIA POR CONDICIONES TERRENO INOPERABLE</t>
  </si>
  <si>
    <t>ACOPIO B/ EL BAÑADITO</t>
  </si>
  <si>
    <t xml:space="preserve">COMUNIDAD JORORY </t>
  </si>
  <si>
    <t>BAJO BENI</t>
  </si>
  <si>
    <t xml:space="preserve">GOEL ROSSEL </t>
  </si>
  <si>
    <t xml:space="preserve">MANTENIMIENTO DE CALLES Y VIAS NO PAVIMENTADAS CON TRANSPORTE DE  CARGUIO DE MATERIAL PARA RELLENO </t>
  </si>
  <si>
    <t>TAMARITA</t>
  </si>
  <si>
    <t>ANDALUCIA</t>
  </si>
  <si>
    <t>TRANSPORTE DE MATERIAL PARA RELLENO DE VIAS NO PAVIMIENTADAS</t>
  </si>
  <si>
    <t>ABASTECIMIENTO CARGUIO DE COMBUSTIBLE (SURTIDOR)</t>
  </si>
  <si>
    <t>CAÑAVERAL</t>
  </si>
  <si>
    <t>LEONIDAS ARCA DE NOE SUB ESTE</t>
  </si>
  <si>
    <t>37/40</t>
  </si>
  <si>
    <t>CANAL DE LA AV/BENI</t>
  </si>
  <si>
    <t>37/39</t>
  </si>
  <si>
    <t>APOYO EN RETIRO Y CARGUIO DE MATERIAL CON SEDIMENTO</t>
  </si>
  <si>
    <t>37/38</t>
  </si>
  <si>
    <t>386-394-388</t>
  </si>
  <si>
    <t>LIBERTAD</t>
  </si>
  <si>
    <t>LIMPIEZA Y MANTENIMIENTO DE CANAL NO REVESTIDO CON CARGUIO</t>
  </si>
  <si>
    <t>CANAL AV RADIAL 10</t>
  </si>
  <si>
    <t xml:space="preserve"> TRANSPORTE DE MATERIAL EXCEDENTE</t>
  </si>
  <si>
    <t>CANAL 10MO ANILLO</t>
  </si>
  <si>
    <t>LIMPIEZA Y MANTENIMIENTO DE CANAL NO REVESTIDO CON CARGUIO DE MATERIAL EXCEDENTE</t>
  </si>
  <si>
    <t>LOS CUSIS 1</t>
  </si>
  <si>
    <t>TRANSPORDE DE MATERIAL DE RELLENO PARA VIAS NO PAVIMENTADAS</t>
  </si>
  <si>
    <t>MANTENIMIENTO DE CALLES Y VIAS NO PAVIMENTADAS CON CARGUIO Y TRANSPORTE DE MATERIAL PARA RELLENO</t>
  </si>
  <si>
    <t>ET-51</t>
  </si>
  <si>
    <t>NAVIDAD</t>
  </si>
  <si>
    <t>55A</t>
  </si>
  <si>
    <t>ACCESO A LAS CABAÑAS DEL RIO PIRAI</t>
  </si>
  <si>
    <t xml:space="preserve">VILLA 15 DE AGOSTO </t>
  </si>
  <si>
    <t xml:space="preserve">PANIAGUA </t>
  </si>
  <si>
    <t>URKUPIÑA</t>
  </si>
  <si>
    <t>BOLIVIA</t>
  </si>
  <si>
    <t>TRANSPORTE DE MAQUINARIA MINICARGADOR</t>
  </si>
  <si>
    <t>37-38</t>
  </si>
  <si>
    <t>AV/BENI</t>
  </si>
  <si>
    <t>APOYO EN ACOPIO DE MANTENIMIENTO DE CANAL NO REVESTIDO</t>
  </si>
  <si>
    <t>SUSPENSIÓN DE SALIDA DE MAQUINARIA POR CONDICIONES CLIMATICAS (TERRENO INOPERABLE)</t>
  </si>
  <si>
    <t>FERIADO NACIONAL</t>
  </si>
  <si>
    <t>APOYO INCENDIO FERIA BARRIO LINDO</t>
  </si>
  <si>
    <t>ZONA FERIA BARRIO LINDO</t>
  </si>
  <si>
    <t>CONDICIONES CLIMATICAS (LLUVIA)</t>
  </si>
  <si>
    <t>NO SE HABILITO EL CUPO PARA EL CARGUIO DE COMBUSTIBLE</t>
  </si>
  <si>
    <t>SAN CARLO</t>
  </si>
  <si>
    <t xml:space="preserve">GONZALO ORELLANA </t>
  </si>
  <si>
    <t>DEAGUE Y LIMPIEZA DE CANAL NO REVESTIDO</t>
  </si>
  <si>
    <t>BARRIO 30 DE AGOSTO</t>
  </si>
  <si>
    <t>CARGUIO Y TRANSPORTE DE MATERIAL CON SEDIMENTOS</t>
  </si>
  <si>
    <t>JHONNY FERNANDEZ</t>
  </si>
  <si>
    <t>MELGAR</t>
  </si>
  <si>
    <t>EL TATU 1</t>
  </si>
  <si>
    <t xml:space="preserve">TRANSPORTE DE MATERIAL PARA RELLENO </t>
  </si>
  <si>
    <t>23 DE MAYO</t>
  </si>
  <si>
    <t>EMILIANO VARGAS</t>
  </si>
  <si>
    <t xml:space="preserve">CARGUIO DE MATERIAL DE RELLENO </t>
  </si>
  <si>
    <t xml:space="preserve">VILLA MODERNA </t>
  </si>
  <si>
    <t>CARGUIO DE MATERIAL PARA RELLENO DE VIAS NO PAVIMENTAS</t>
  </si>
  <si>
    <t>URBANIZACION ALEMANA</t>
  </si>
  <si>
    <t>MANTENIMIENTO Y LIMPIEZA DE CANAL NO REVESTIDO CON CARGUIO DE MATERIAL EXCEDENTE</t>
  </si>
  <si>
    <t>CANAL 15 DE MAYO           B/TATU III</t>
  </si>
  <si>
    <t>TRANSPORTE DE MATERIAL EXCEDENTE</t>
  </si>
  <si>
    <t>SAMARIA</t>
  </si>
  <si>
    <t>CANAL 15 DE MAYO           B/TATU I</t>
  </si>
  <si>
    <t>PRIMAVERA</t>
  </si>
  <si>
    <t>APOYO EN TARIMA</t>
  </si>
  <si>
    <t>DOMINGO</t>
  </si>
  <si>
    <t>SIN ACTIVIDAD</t>
  </si>
  <si>
    <t>APOYO A LA RETRO EN TRANSPORTE DE MATERIAL</t>
  </si>
  <si>
    <t>LIMPIEZA DE BOCA DE TORMENTA Y ALCANTARILLA PARA DESAGUE PLUVIAL</t>
  </si>
  <si>
    <t>FERIADO NACIONAL POR DIA DEL FUNCIONARIO</t>
  </si>
  <si>
    <t>SE CANCELO LA ACTIVIDAD MOTIVO CONDICIONES CLIMATICAS</t>
  </si>
  <si>
    <t>MAQUINARIAS EN COLA PARA EL SURTIDOR</t>
  </si>
  <si>
    <t xml:space="preserve">COORDILLERA </t>
  </si>
  <si>
    <t>SININI</t>
  </si>
  <si>
    <t>CARGUIO Y ACOPIODO DE MATERIAL PARA RELLENO</t>
  </si>
  <si>
    <t>SAMARIA III</t>
  </si>
  <si>
    <t>MANTENIMINETOY LIMPIEZA DE CANAL NO REVESTIDO CON CARGUIO Y TRANSPORTE DE MATERIAL EXCEDENTE</t>
  </si>
  <si>
    <t>CANAL 15 DE MAYO         B/TAUT I</t>
  </si>
  <si>
    <t>MANTENIMIENTO Y LIMPIEZA DE CANAL NO REVESTIDO CON CARGUIO Y TRANSPORTE DE MATERIAL EXCEDENTE</t>
  </si>
  <si>
    <t>CANAL 15 DE MAYO                B/TATU I</t>
  </si>
  <si>
    <t>METROPOLITANO</t>
  </si>
  <si>
    <t>LA AMISTAD</t>
  </si>
  <si>
    <t>RETROEXCAVADORA #33</t>
  </si>
  <si>
    <t>TRANSPORTE DE MATERAL PARA RELLENO DE VIAS NO PAVIMENTADAS</t>
  </si>
  <si>
    <t>TRANSPORTE DE MATERIA DE RELLENO PARA VIAS NO PAVIMENTAAS</t>
  </si>
  <si>
    <t>4 DE OCTUBRE</t>
  </si>
  <si>
    <t xml:space="preserve">MOTONIVELADORA #33 </t>
  </si>
  <si>
    <t>CANAL 15 DE MAYO                    B/4 DE SEPTIEMBRE</t>
  </si>
  <si>
    <t>ASSANA</t>
  </si>
  <si>
    <t>CARGUIO DE MATERIAL DE RELLENO Y DESPARRAME EN VIAS NO PAVIMENTADAS</t>
  </si>
  <si>
    <t>NUEVO AMANECER</t>
  </si>
  <si>
    <t xml:space="preserve">ELEODORO ALBA </t>
  </si>
  <si>
    <t>MANTENIMIENTO DE CALLES  Y VIAS NO PAVIMIENTADAS</t>
  </si>
  <si>
    <t>COMUNIDAD TUNDY</t>
  </si>
  <si>
    <t>CARGUIO DE MATERIAL PARA RELLENO DE CALLES</t>
  </si>
  <si>
    <t>MANTENIMIENTO DE CALLES NO PAVIMENTADAS</t>
  </si>
  <si>
    <t>VILLA 16 DE JULIO</t>
  </si>
  <si>
    <t>CARGUIO DE MATERIAL DE RELLENO</t>
  </si>
  <si>
    <t>ESCUDERO</t>
  </si>
  <si>
    <t xml:space="preserve">MANTENIMIENTOS DE CALLES NO PAVIMENTADAS Y APERTURA DE CUNETAS </t>
  </si>
  <si>
    <t>EL BAÑADITO</t>
  </si>
  <si>
    <t>COMIBOL</t>
  </si>
  <si>
    <t>TRANSPORTE DE MAERIAL DE RELLENO PARA VIAS NO PAVIMENTADAS</t>
  </si>
  <si>
    <t>SAN JORGE DE PALMASOLA</t>
  </si>
  <si>
    <t xml:space="preserve">MANTENIMIENTO DE VIAS NO PAVIMENTADAS,CARGUIO Y TRASLADO DE MATERIAL DE RELLENO </t>
  </si>
  <si>
    <t>COMUNIDAD 12 DE JULIO</t>
  </si>
  <si>
    <t xml:space="preserve">BARRIO 20 DE MAYO </t>
  </si>
  <si>
    <t>BARRIO VILLA BELLA</t>
  </si>
  <si>
    <t xml:space="preserve">EDIL CARBAJAL </t>
  </si>
  <si>
    <t>PALMARCITO</t>
  </si>
  <si>
    <t>URB. CESPEDES</t>
  </si>
  <si>
    <t>CANAL VALLECITOS</t>
  </si>
  <si>
    <t xml:space="preserve">LIMPIEZA DE CANAL NO REVESTIDO CON CARGUIO DE MATERIAL CON SEDIMENTOS </t>
  </si>
  <si>
    <t>VILLA ALEGRE SU</t>
  </si>
  <si>
    <t>24 DE JUNIO</t>
  </si>
  <si>
    <t>CARGUIO,TRASLADO DE MATERIAL DE RELLENO</t>
  </si>
  <si>
    <t xml:space="preserve">VILLA ALEGRE SUR,24 DE JUNIO </t>
  </si>
  <si>
    <t>VILLA ALEGRE SU,24 DE JUNIO</t>
  </si>
  <si>
    <t xml:space="preserve">MOTONIVELADORA #49 </t>
  </si>
  <si>
    <t xml:space="preserve">NUEVA PRIMAVERA B </t>
  </si>
  <si>
    <t>LOS TAJIBOS</t>
  </si>
  <si>
    <t>16 DE JULIO</t>
  </si>
  <si>
    <t>152-201-196</t>
  </si>
  <si>
    <t>16 DE JULIO - LOS TAJIBOS - NUEVA PRIMAVERA B</t>
  </si>
  <si>
    <t>152              196</t>
  </si>
  <si>
    <t>16 DE JULIO                                         LOS TAJIBOS</t>
  </si>
  <si>
    <t>43-B</t>
  </si>
  <si>
    <t>EL CARMEN Y PERLA DEL NORTE</t>
  </si>
  <si>
    <t>VIRGEN MARIA</t>
  </si>
  <si>
    <t>214-215</t>
  </si>
  <si>
    <t>LAS PAMPITAS - VIRGEN MARIA</t>
  </si>
  <si>
    <t>LAS PAMPITAS</t>
  </si>
  <si>
    <t>23 DE JUNIO</t>
  </si>
  <si>
    <t>13 DE JULIO</t>
  </si>
  <si>
    <t>13 DE JULIO                      23 DE JUNIO</t>
  </si>
  <si>
    <t>156B</t>
  </si>
  <si>
    <t>17 DE DICIEMBRE</t>
  </si>
  <si>
    <t>4 DE SPETIEMBRE</t>
  </si>
  <si>
    <t>24 DE JULIO</t>
  </si>
  <si>
    <t>MANTENIMIENTO DE CALLES Y VIAS NO PAVIMENTAS</t>
  </si>
  <si>
    <t>CARGUIO DE MATERIAL PARA VIAS NO PAVIMENTADAS</t>
  </si>
  <si>
    <t>233-85-286-156B</t>
  </si>
  <si>
    <t>22 DE JULIO - 24 DE JULIO - 4 DE SEPTIEMBRE - 17 DE DICIEMBRE</t>
  </si>
  <si>
    <t>22 DE JULIO</t>
  </si>
  <si>
    <t>MANTENIMIENTO  DE CALLES Y VIAS NO PAVIMENTADAS</t>
  </si>
  <si>
    <t>20 DE AGOSTO</t>
  </si>
  <si>
    <t>SAN ANTONIO II</t>
  </si>
  <si>
    <t>SAN ANTONIO II - 20 DE AGOSTO</t>
  </si>
  <si>
    <t xml:space="preserve">SAN ANTONIO II </t>
  </si>
  <si>
    <t>COMARAPA</t>
  </si>
  <si>
    <t>ESPINO BLANCO</t>
  </si>
  <si>
    <t>TRANSPORTE DE MATERIAL PARA RELLLENO DE VIAS NO PAVIMENTAS</t>
  </si>
  <si>
    <t>JOEL ROSSEL</t>
  </si>
  <si>
    <t>186-134</t>
  </si>
  <si>
    <t>ESPINO BLANCO, COMARAPA</t>
  </si>
  <si>
    <t>204 - 203</t>
  </si>
  <si>
    <t>BARRIO DORADO ESPINAL DORADO NORTE</t>
  </si>
  <si>
    <t>203 - 203</t>
  </si>
  <si>
    <t>202 - 203</t>
  </si>
  <si>
    <t>MANTENIMIENTO DE VIAS NO PAVIMENTADA CON CARGUIO Y TRANSPORTE DE MATERIAL DE RELLENO</t>
  </si>
  <si>
    <t>201 - 203</t>
  </si>
  <si>
    <t>LIMPIEZA DE CANAL NO REVESTIDO</t>
  </si>
  <si>
    <t>7 DE JULIO</t>
  </si>
  <si>
    <t>KAPEGUAUY</t>
  </si>
  <si>
    <t>KAPEGUAY</t>
  </si>
  <si>
    <t>REHABILITACIÓN DEL PASO VEHICULAR NO REVESTIDO MEDIANTE LA RECONFORMACIÓN DEL TERRAPLÉN Y RECALCE DE LA ALCANTARILLA TUBULAR, DEBIDO A FALLA POR ASENTAMIENTO DIFERENCIAL Y MANTENIMIENTO DE VIAS NO PAVIMENTADAS</t>
  </si>
  <si>
    <t>ARCA DE NOE - KAPEGUAY</t>
  </si>
  <si>
    <t>ARCA DE NOE</t>
  </si>
  <si>
    <t xml:space="preserve">LOS VALLECITOS </t>
  </si>
  <si>
    <t>SAN EXPEDITO I</t>
  </si>
  <si>
    <t>CAÑAVERALES</t>
  </si>
  <si>
    <t>TRANSPORTE DE MATERIAL PARA RENNELO DE VIAS NO PAVIMENTADAS</t>
  </si>
  <si>
    <t>TAJIBO</t>
  </si>
  <si>
    <t>VILLA ALEGRE 2</t>
  </si>
  <si>
    <t>183 - 168</t>
  </si>
  <si>
    <t>VILLA  ALEGRE 2,TAJIBO</t>
  </si>
  <si>
    <t>MANTENIMIENTO DE VIAS NO PAVIMENTAS</t>
  </si>
  <si>
    <t xml:space="preserve">MOTONIVELADORA #48 </t>
  </si>
  <si>
    <t>MANTENIMIENTO DE VIAS NO PAVIMENTADAS CON DESPARRAME Y PERFILADO DE VIAS</t>
  </si>
  <si>
    <t>MIRADOR TOTAITU</t>
  </si>
  <si>
    <t>MANTENIMIENTO DE CALLES Y VIAS NO PAVIMENTADAS CON ARGUIO Y TRANSPORTE DE MATERIAL PARA RELLENO</t>
  </si>
  <si>
    <t>208B</t>
  </si>
  <si>
    <t>10 DE MARZO NORTE</t>
  </si>
  <si>
    <t>BARRIO TORONJAL</t>
  </si>
  <si>
    <t>208-B</t>
  </si>
  <si>
    <t>TRANSPORTE DE MATERIAL RELLENO</t>
  </si>
  <si>
    <t>208 -B</t>
  </si>
  <si>
    <t>BARRIO TORONJAL (CANAL NO REVESTIDO CLARACUTA)</t>
  </si>
  <si>
    <t>208 B</t>
  </si>
  <si>
    <t xml:space="preserve">WILDER NOGALES </t>
  </si>
  <si>
    <t>MANTENIMIENTO DE VIAS NO PAVIMENTADA (PERFILADO, NIVELADO Y CUNETADO)</t>
  </si>
  <si>
    <t>10 DE MARZO</t>
  </si>
  <si>
    <t>EQUIPO NO REALIZO ACTIVIDAD SE ROMPIO LA MANGUERA HIDRAULICA</t>
  </si>
  <si>
    <t>APOYO A LA MOTONIVELADORA</t>
  </si>
  <si>
    <t>CUADRANTE 33</t>
  </si>
  <si>
    <t>MANTENIMIENTO DE VIAS NO PAVIMENTADA</t>
  </si>
  <si>
    <t>SAN JUAN LA COLORADA</t>
  </si>
  <si>
    <t>ACOPIO COMARAPA</t>
  </si>
  <si>
    <t>CAMINO A SAN LORENZO</t>
  </si>
  <si>
    <t>MANTENIMIENTO DE VIAS NO PAVIMENTADAS (PERFILADO, NIVELADO Y CUNETADO)</t>
  </si>
  <si>
    <t>330- A</t>
  </si>
  <si>
    <t>CLARA SERRANO</t>
  </si>
  <si>
    <t>SMOP</t>
  </si>
  <si>
    <t>BARRIO PALMERAS</t>
  </si>
  <si>
    <t>BARRIO JUAN BAUTISTA</t>
  </si>
  <si>
    <t>TRANSPORTE DFE MATERIAL PARA RELLENO</t>
  </si>
  <si>
    <t>BARRIO JUANCHO</t>
  </si>
  <si>
    <t>TRASLADO DE MATERIAL EXCEDENTE</t>
  </si>
  <si>
    <t>PALMIRA 10</t>
  </si>
  <si>
    <t>CANAL NO REVESTIDO</t>
  </si>
  <si>
    <t>MANTENIMIENTO DE VIAS NO PAVIMENTADA (PERFILADO, NIVELADO Y CUNETEADO)</t>
  </si>
  <si>
    <t>144 Y 144 A</t>
  </si>
  <si>
    <t>BARRIO LA CABAÑA, BARRIO CHOCO NORTE</t>
  </si>
  <si>
    <t xml:space="preserve">VOLQUETA 6327 EHP </t>
  </si>
  <si>
    <t>CARGUIO DE MATERIAL EXCENDENTE</t>
  </si>
  <si>
    <t>MANTENIMIENTO APERTURA DE CANAL Y LIMPIEZA DE CANAL NO REVESTIDO</t>
  </si>
  <si>
    <t>PALMAR AGUILERA</t>
  </si>
  <si>
    <t>CARGUIO DE MATERIAL EXCEDENTE</t>
  </si>
  <si>
    <t>MANTENIMIENTO LIMPIEZA DE CANAL NO REVESTIDO</t>
  </si>
  <si>
    <t>TRANSPORTE DE MATERIAL SEDIMIENTO MALESA</t>
  </si>
  <si>
    <t>TRANSPORTE DE MATERIALSEDIMIENTO Y MALESA</t>
  </si>
  <si>
    <t>TRANSPORTE DE MATERIAL PARA RELLENO DE CALLES</t>
  </si>
  <si>
    <t>159 A</t>
  </si>
  <si>
    <t>BARRIO PAITITI</t>
  </si>
  <si>
    <t>TRANSPORTE DE MATERIALPARA RELLENO DE CALLES</t>
  </si>
  <si>
    <t>BARRIO EL GALLITO</t>
  </si>
  <si>
    <t>156 A</t>
  </si>
  <si>
    <t>TRANSPORTE DE MATERIAL CON SEDIMIENTO</t>
  </si>
  <si>
    <t>BARRIO CAMPECE</t>
  </si>
  <si>
    <t xml:space="preserve">JOSE LUIS CABA </t>
  </si>
  <si>
    <t>VOLQUETA 2800 GXH</t>
  </si>
  <si>
    <t>APERTURA LIMPIEZA DE CANAL NO REVESTIDO</t>
  </si>
  <si>
    <t>ZARAGOZA</t>
  </si>
  <si>
    <t>TRANSPORTE DE MATERIAL</t>
  </si>
  <si>
    <t>UNION TERRADO II</t>
  </si>
  <si>
    <t>APERTURA DE LIMPIEZA DE CANAL NO REVESTIDO</t>
  </si>
  <si>
    <t xml:space="preserve">CARLOS SUAREZ </t>
  </si>
  <si>
    <t>TRANSPORTE DE MATERIAL EXCEDENTE DE LIMPIEZA DE CANAL NO REVESTIDO</t>
  </si>
  <si>
    <t>BARRIO VILLA TRANQUILA</t>
  </si>
  <si>
    <t>LIMPIEZA DE CANAL</t>
  </si>
  <si>
    <t>CANAL 10MO ANILLO  B/TAMARITA</t>
  </si>
  <si>
    <t>LA TAMARITA</t>
  </si>
  <si>
    <t>SIN ACTIVIDAD MOTIVO FALTA DE COMBUSTIBLE</t>
  </si>
  <si>
    <t>SIN OPERACIONES</t>
  </si>
  <si>
    <t>NUEVA AMERICA</t>
  </si>
  <si>
    <t>LOCALIDAD PAURITO</t>
  </si>
  <si>
    <t xml:space="preserve">TRANSPORTE </t>
  </si>
  <si>
    <t>LIMPIEZA DE CANAL NO REVESTIDO CARGUIO DE MATERIAL SEDIMIENTO</t>
  </si>
  <si>
    <t>AMBORO SUR</t>
  </si>
  <si>
    <t>TRASNPORTE DE MATERIAL EXCEDENTE ,SEDIMIENTO, MALESAS</t>
  </si>
  <si>
    <t>BARRIO SIRAI</t>
  </si>
  <si>
    <t>BARRIO LOS PROFESORES</t>
  </si>
  <si>
    <t>LOS TOTAISES</t>
  </si>
  <si>
    <t>SAN JORGE</t>
  </si>
  <si>
    <t>MOLIENDITA</t>
  </si>
  <si>
    <t>TRANSPORTE DER MATERIAL EXCDENTE</t>
  </si>
  <si>
    <t xml:space="preserve">JOSE LUIS CABA
</t>
  </si>
  <si>
    <t>BARRIO PARAISO II</t>
  </si>
  <si>
    <t>PARAISO</t>
  </si>
  <si>
    <t>VOLQUETA 2800 TNX</t>
  </si>
  <si>
    <t>MANTENIMINETO DE VIAS NO PAVIMENTAS</t>
  </si>
  <si>
    <t xml:space="preserve">FORTUNATO MERCADO </t>
  </si>
  <si>
    <t>ARCA DE NOE 1</t>
  </si>
  <si>
    <t>RETROEXCAVADORA #16</t>
  </si>
  <si>
    <t>UNION TERRADO</t>
  </si>
  <si>
    <t xml:space="preserve">YIMMY GABRIEL </t>
  </si>
  <si>
    <t>BARRIO VIRGEN DE GUADALUPE</t>
  </si>
  <si>
    <t xml:space="preserve">DIEGO VASQUEZ </t>
  </si>
  <si>
    <t>TRANSPORTE DE COLOCACION DE RELLENO</t>
  </si>
  <si>
    <t>TRANSPORTE DE COLOCACION DE MATERIAL DE RELLENO</t>
  </si>
  <si>
    <t xml:space="preserve">APOYO AL ARMADO DE TARIMA </t>
  </si>
  <si>
    <t>PLAZA PRINCIPAL</t>
  </si>
  <si>
    <t>BAÑADITO</t>
  </si>
  <si>
    <t>COMUNIDAD ZAFRANILLA</t>
  </si>
  <si>
    <t>TRANSPORTE DE MATERIAL SEDIMIENTO MALOSAS</t>
  </si>
  <si>
    <t>CANAL SAN AURELIO</t>
  </si>
  <si>
    <t>LIMPIEZA DE CANAL NO REVESTIDO CON CARGUIO DE MATERIAL EXCEDENTE</t>
  </si>
  <si>
    <t>VICTORIA</t>
  </si>
  <si>
    <t>27 DE MAYO</t>
  </si>
  <si>
    <t>TRASNPORTE DE MATERIAL DE RELLENO</t>
  </si>
  <si>
    <t>BARRIO LOS CLAVELES</t>
  </si>
  <si>
    <t xml:space="preserve">FELIX RENGEL </t>
  </si>
  <si>
    <t>MANTENIMIENTO DE VIAS NO PAVIMENTADAS (PERFILADO Y NIVELACION)</t>
  </si>
  <si>
    <t>BARRIO SAN ANTONIO</t>
  </si>
  <si>
    <t>CARGUIO Y COLOCACION DE MATERIAL DE RELLENO</t>
  </si>
  <si>
    <t>PAMPA SUR</t>
  </si>
  <si>
    <t>COMUNIDAD DE CURVA</t>
  </si>
  <si>
    <t>TRASNPORTE DE4 MATERIAL EXCDENTE DE SEDIMIENTO MALESAS</t>
  </si>
  <si>
    <t>CARGUIO DE MATERIAL SEDIMIENTO Y MALESAS</t>
  </si>
  <si>
    <t>TRASLADO DE MATERIAL DE RELLENO</t>
  </si>
  <si>
    <t>CAMINERO NORTE</t>
  </si>
  <si>
    <t>GALILEA</t>
  </si>
  <si>
    <t>MANTENIMIENTO DE VIAS NO PÁVIMENTADA</t>
  </si>
  <si>
    <t>GELILEA</t>
  </si>
  <si>
    <t xml:space="preserve">APOYO AL COLEGIO MAGISTERIO </t>
  </si>
  <si>
    <t>U.E MAGISTERIO</t>
  </si>
  <si>
    <t>APOYO EN LIMPIEZA Y CARGUIO DE MATERIAL EXCEDENTE CANAL REVESTIDO</t>
  </si>
  <si>
    <t>ZONA AV/BENI ENTRE 4TO Y 3ER ANILLO</t>
  </si>
  <si>
    <t>APOYO EN TRANSPORTE DE MATERIAL CON SEDIMENTOS</t>
  </si>
  <si>
    <t>APOYO EN TRASPORTE DE MATERIAL CON SEDIMENTOS</t>
  </si>
  <si>
    <t>BENDICION</t>
  </si>
  <si>
    <t>MANTENIMIENTOD DE VIAS NO PAVIMENTADA</t>
  </si>
  <si>
    <t>LA BENDICION</t>
  </si>
  <si>
    <t>BETANIA</t>
  </si>
  <si>
    <t>BERMUDEZ SUR 1</t>
  </si>
  <si>
    <t>BARRIO SAN LUISITO</t>
  </si>
  <si>
    <t>BARRIO JUANA AZURDUY</t>
  </si>
  <si>
    <t>LIMPIZA DE CANAL NO REVESTIDO</t>
  </si>
  <si>
    <t>CARGUIO DE MATERIAL EXCEDENTE Y PARA RELLENO</t>
  </si>
  <si>
    <t xml:space="preserve">LEONARDO MORENO </t>
  </si>
  <si>
    <t>MOTONIVELADORA #13</t>
  </si>
  <si>
    <t>TRANSPORTE DE MATERIAL Y EXCEDENTE Y PARA RELLENO</t>
  </si>
  <si>
    <t>TRANSPORTE DE MATERIAL EXCEDENTE Y PARA RELLENO</t>
  </si>
  <si>
    <t>26 DE MAYO</t>
  </si>
  <si>
    <t>CANAL REVESTIDO ZONA NUEVO ABASTO MAYORISTA</t>
  </si>
  <si>
    <t>APOYO EN MANTENIMIENTO DE CANAL REVESTIDO EN LIMPIEZA Y CARGUIO DE MTERIAL CON SEDIMENTOS</t>
  </si>
  <si>
    <t>TIERRAS NUEVAS EL CARMEN</t>
  </si>
  <si>
    <t>CAMPO GRANDE I CEMENTERIO LOS CUSIS</t>
  </si>
  <si>
    <t>CARGUIO DE MATERIAL DE RELLENO Y EXCAVACION DE FOSAS</t>
  </si>
  <si>
    <t>CAMPO GRANDE I</t>
  </si>
  <si>
    <t>APOYO TRANSPORTE DE MATERIAL EXCEDENTE</t>
  </si>
  <si>
    <t xml:space="preserve"> APOYO TRASPORTE DE MATERIAL EXCEDENTE</t>
  </si>
  <si>
    <t xml:space="preserve"> APOYO TRANSPORTE DE MATERIAL EXCEDENTE</t>
  </si>
  <si>
    <t>APOYO EN CANAL REVESTIDO CON MANTENIMIENTO Y LIMPIEZA CON CARGUIO DE MATERIAL EXCEDENTE</t>
  </si>
  <si>
    <t>APOYO TRANSPORTE DE MATERIAL CON SEDIMENTOS</t>
  </si>
  <si>
    <t>APOYO LIMPIEZA CON CARGUIO DE CANAL REVESTIDOS</t>
  </si>
  <si>
    <t>APOYO LIMPIEZA DE CANAL REVESTIDO</t>
  </si>
  <si>
    <t>APOYO LIMPIEZA CON CARGUIO DE MATERIAL DE SEDIMENTOS</t>
  </si>
  <si>
    <t>BEREA</t>
  </si>
  <si>
    <t>CARGUIO DE MATERIAL DE RELLENO EXCEDENTE</t>
  </si>
  <si>
    <t>165 A</t>
  </si>
  <si>
    <t>BARRIO LA CAMPIÑA</t>
  </si>
  <si>
    <t>TRANSPORTE DE MATERIAL DE RELLENO EXCEDENTE</t>
  </si>
  <si>
    <t>PALMA SUR</t>
  </si>
  <si>
    <t>ESCUDORO</t>
  </si>
  <si>
    <t>189 A</t>
  </si>
  <si>
    <t>MAPAIZO</t>
  </si>
  <si>
    <t>188 A</t>
  </si>
  <si>
    <t>CARGIO DE MATERIAL PARA RELLENO</t>
  </si>
  <si>
    <t>189-A</t>
  </si>
  <si>
    <t>188- A</t>
  </si>
  <si>
    <t>BARRIO TURERE</t>
  </si>
  <si>
    <t>CARGUIO Y RANSPORTE DE MATERIAL DE RELLENO EXCEDENTE</t>
  </si>
  <si>
    <t>5TO ANILLO Y AV. SAN AURELIO</t>
  </si>
  <si>
    <t>PANIAGUA</t>
  </si>
  <si>
    <t>MANTENIMINENTO DE VIAS NO PAVIMENTADAS</t>
  </si>
  <si>
    <t>PASCANA</t>
  </si>
  <si>
    <t>ESCODORO/AV. RADIAL 2 FINAL</t>
  </si>
  <si>
    <t>CARGUIO DE MATERIAL DE RELLENO Y MATERIAL DE SEDIMIENTO</t>
  </si>
  <si>
    <t>ZONA EL MESON PLATANITO</t>
  </si>
  <si>
    <t>MOTONIVELADORA #35</t>
  </si>
  <si>
    <t>FABRIL 18 DE MAYO</t>
  </si>
  <si>
    <t>LA RETRO SE FREGO POR PROBLEMAS MECANICOS VINO LA RETRO 14 A REEMPLAZARLO</t>
  </si>
  <si>
    <t>CARGUIO FR MATERIAL PARA RELLENO</t>
  </si>
  <si>
    <t>EL MIRADOR DEL RECREO</t>
  </si>
  <si>
    <t>VILLA 10</t>
  </si>
  <si>
    <t>RECREO 2 SUR ESTE</t>
  </si>
  <si>
    <t>AV. RADIAL 12 FINAL</t>
  </si>
  <si>
    <t>LIMPIEZA DE CANAL REVESTIDO CON CARGUIO Y TRANSPORTE DE MATERIAL PARA RELLENO</t>
  </si>
  <si>
    <t>156 B</t>
  </si>
  <si>
    <t>BARRIO SAMARIA II</t>
  </si>
  <si>
    <t>RECREO 1</t>
  </si>
  <si>
    <t>LOMA GRANDE</t>
  </si>
  <si>
    <t>CANALES NO REVESTIDO</t>
  </si>
  <si>
    <t>AV. 5TO ANILLO SAN AURELIO</t>
  </si>
  <si>
    <t>BARRIO 27 DE MAYO</t>
  </si>
  <si>
    <t>BARRIO LAS ORQUIDEAS</t>
  </si>
  <si>
    <t>NO SE REALIZO ACTIVIDAD MOTIVO CONDICIONES CLIMATICAS</t>
  </si>
  <si>
    <t xml:space="preserve">APOYO A GRUPO OPERATIVO </t>
  </si>
  <si>
    <t>VILLA CAROLINA</t>
  </si>
  <si>
    <t>TRANSPORTE DE MAERIAL PARA RELLENO</t>
  </si>
  <si>
    <t>VILLS CAROLINA</t>
  </si>
  <si>
    <t>RECREO CENTRAL</t>
  </si>
  <si>
    <t>ESCUDERO PUNTO DE ACOPIO</t>
  </si>
  <si>
    <t>TRIUNFO</t>
  </si>
  <si>
    <t>EL TRIUNFO</t>
  </si>
  <si>
    <t>FISCAL</t>
  </si>
  <si>
    <t>NUMERO TELEFONICO</t>
  </si>
  <si>
    <t>PRESIDENTE DE BARRIO</t>
  </si>
  <si>
    <t>INSPECTOR</t>
  </si>
  <si>
    <t>ESTADO DEL EQUIPO</t>
  </si>
  <si>
    <t>%</t>
  </si>
  <si>
    <t>M3/H</t>
  </si>
  <si>
    <t xml:space="preserve">ML/H     </t>
  </si>
  <si>
    <t>KM/H</t>
  </si>
  <si>
    <t>KM/L</t>
  </si>
  <si>
    <t xml:space="preserve">L/H                     </t>
  </si>
  <si>
    <t>CONSUMIDO</t>
  </si>
  <si>
    <t>FINAL</t>
  </si>
  <si>
    <t>INICIAL</t>
  </si>
  <si>
    <t>CARGUIO DE COMBUSTIBLE</t>
  </si>
  <si>
    <t>CAPACIDAD DE TANQUE</t>
  </si>
  <si>
    <t xml:space="preserve">ODOMETRO TOTAL EFECTIVO </t>
  </si>
  <si>
    <t>ODOMETRO FINAL EFECTIVO</t>
  </si>
  <si>
    <t>ODOMETRO INICIAL EFECTIVO</t>
  </si>
  <si>
    <t>HOROMETRO TOTAL EFECTIVO</t>
  </si>
  <si>
    <t>HOROMETRO FINAL EFECTIVO</t>
  </si>
  <si>
    <t>HOROMETRO INICIAL EFECTIVO</t>
  </si>
  <si>
    <t>HORA EFECTIVA</t>
  </si>
  <si>
    <t>HORA FINAL2</t>
  </si>
  <si>
    <t>HORA INICIAL2</t>
  </si>
  <si>
    <t>ODOMETRO TOTAL</t>
  </si>
  <si>
    <t>ODOMETRO FINAL</t>
  </si>
  <si>
    <t xml:space="preserve">ODOMETRO INICIAL </t>
  </si>
  <si>
    <t>HOMOMETRO TOTAL</t>
  </si>
  <si>
    <t>HOROMETRO FINAL</t>
  </si>
  <si>
    <t xml:space="preserve">HOROMETRO INICIAL </t>
  </si>
  <si>
    <t>HORA TOTAL</t>
  </si>
  <si>
    <t>HORA FINAL</t>
  </si>
  <si>
    <t>HORA INICIAL</t>
  </si>
  <si>
    <t>ML CANAL</t>
  </si>
  <si>
    <t>ACARREO VOLQUETA M3</t>
  </si>
  <si>
    <t>N° VIAJES</t>
  </si>
  <si>
    <t>CARGUIO RETRO M3</t>
  </si>
  <si>
    <t>PERFILADO DE VIAS ML</t>
  </si>
  <si>
    <t>TRABAJOS REALIZADOS</t>
  </si>
  <si>
    <t>AREA DE APOYO</t>
  </si>
  <si>
    <t>UV</t>
  </si>
  <si>
    <t>BARRIO</t>
  </si>
  <si>
    <t>D.M.</t>
  </si>
  <si>
    <t>OPERADOR/CHOFER</t>
  </si>
  <si>
    <t>MAQUINARIA/EQUIPO</t>
  </si>
  <si>
    <t xml:space="preserve">CAN. </t>
  </si>
  <si>
    <t>FISCALIZACION Y OBSERVACIONES</t>
  </si>
  <si>
    <t>EFICIENCIA</t>
  </si>
  <si>
    <t>RENDIMIENTO PRODUCCION</t>
  </si>
  <si>
    <t>RENDIMIENTO COMBUSTIBLE</t>
  </si>
  <si>
    <t>COMBUSTIBLE                 (L)</t>
  </si>
  <si>
    <t>TIEMPO Y RECORRIDOS EFECTIVO</t>
  </si>
  <si>
    <t>TIEMPOS Y RECORRIDOS TOTALES</t>
  </si>
  <si>
    <t>DATOS Y PRODUCCION</t>
  </si>
  <si>
    <t>CRONOGRAMA DE AVANCE DE MAQUINARIAS SECRETARIA DE OBRAS PUBLICAS - DIRECCION DE MANTENIMIENTO - DEPARTAMENTO DE MANTENIMIENTO DE OBRAS VIALES Y PUENTES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</si>
</sst>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€_-;\-* #,##0.00\ _€_-;_-* &quot;-&quot;??\ _€_-;_-@_-"/>
    <numFmt numFmtId="165" formatCode="[$-400A]ddd\ d&quot;&quot;/mmm&quot;&quot;/yy;@"/>
    <numFmt numFmtId="166" formatCode="00"/>
    <numFmt numFmtId="167" formatCode="#,##0.00\ &quot;M2&quot;"/>
    <numFmt numFmtId="168" formatCode="#,##0.00\ &quot;pza.&quot;"/>
    <numFmt numFmtId="169" formatCode="[$-F400]h:mm:ss\ AM/PM"/>
    <numFmt numFmtId="170" formatCode="0.0"/>
    <numFmt numFmtId="171" formatCode="dddd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7"/>
      <name val="Calibri"/>
      <family val="2"/>
      <scheme val="minor"/>
    </font>
    <font>
      <b/>
      <sz val="7"/>
      <name val="Calibri"/>
      <family val="2"/>
      <scheme val="minor"/>
    </font>
    <font>
      <b/>
      <sz val="9"/>
      <color indexed="81"/>
      <name val="Tahoma"/>
      <family val="2"/>
    </font>
  </fonts>
  <fills count="1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EEAF6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D5DCE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9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50"/>
        <bgColor indexed="64"/>
      </patternFill>
    </fill>
  </fills>
  <borders count="6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theme="4" tint="0.3999755851924192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40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/>
    </xf>
    <xf numFmtId="165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justify" vertical="center" wrapText="1"/>
    </xf>
    <xf numFmtId="164" fontId="0" fillId="0" borderId="1" xfId="1" applyFont="1" applyFill="1" applyBorder="1" applyAlignment="1">
      <alignment horizontal="center" vertical="center"/>
    </xf>
    <xf numFmtId="3" fontId="0" fillId="0" borderId="0" xfId="0" applyNumberFormat="1" applyFont="1" applyBorder="1" applyAlignment="1">
      <alignment horizontal="center" vertical="center"/>
    </xf>
    <xf numFmtId="165" fontId="0" fillId="0" borderId="0" xfId="0" applyNumberFormat="1" applyFont="1" applyBorder="1" applyAlignment="1">
      <alignment horizontal="center" vertical="center"/>
    </xf>
    <xf numFmtId="166" fontId="1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 wrapText="1"/>
    </xf>
    <xf numFmtId="0" fontId="0" fillId="0" borderId="0" xfId="0" applyFont="1" applyBorder="1" applyAlignment="1">
      <alignment horizontal="center" vertical="center" wrapText="1"/>
    </xf>
    <xf numFmtId="164" fontId="0" fillId="0" borderId="0" xfId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justify" vertical="center" wrapText="1"/>
    </xf>
    <xf numFmtId="0" fontId="1" fillId="0" borderId="4" xfId="0" applyFont="1" applyBorder="1"/>
    <xf numFmtId="0" fontId="1" fillId="0" borderId="2" xfId="0" applyFont="1" applyBorder="1"/>
    <xf numFmtId="4" fontId="0" fillId="0" borderId="0" xfId="0" applyNumberFormat="1"/>
    <xf numFmtId="0" fontId="1" fillId="0" borderId="7" xfId="0" applyFont="1" applyBorder="1"/>
    <xf numFmtId="0" fontId="3" fillId="0" borderId="7" xfId="0" applyFont="1" applyBorder="1"/>
    <xf numFmtId="0" fontId="1" fillId="0" borderId="8" xfId="0" applyFont="1" applyBorder="1"/>
    <xf numFmtId="167" fontId="1" fillId="0" borderId="9" xfId="0" applyNumberFormat="1" applyFont="1" applyBorder="1"/>
    <xf numFmtId="0" fontId="5" fillId="0" borderId="11" xfId="0" applyFont="1" applyBorder="1" applyAlignment="1">
      <alignment horizontal="left" vertical="center"/>
    </xf>
    <xf numFmtId="165" fontId="0" fillId="0" borderId="12" xfId="0" applyNumberFormat="1" applyFont="1" applyBorder="1" applyAlignment="1">
      <alignment horizontal="center" vertical="center"/>
    </xf>
    <xf numFmtId="166" fontId="1" fillId="0" borderId="12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2" xfId="0" applyFont="1" applyBorder="1" applyAlignment="1">
      <alignment horizontal="left" vertical="center" wrapText="1"/>
    </xf>
    <xf numFmtId="0" fontId="0" fillId="0" borderId="12" xfId="0" applyFont="1" applyBorder="1" applyAlignment="1">
      <alignment horizontal="center" vertical="center" wrapText="1"/>
    </xf>
    <xf numFmtId="164" fontId="0" fillId="0" borderId="13" xfId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1" fillId="0" borderId="17" xfId="0" applyFont="1" applyBorder="1"/>
    <xf numFmtId="0" fontId="1" fillId="0" borderId="3" xfId="0" applyFont="1" applyBorder="1"/>
    <xf numFmtId="168" fontId="1" fillId="0" borderId="10" xfId="0" applyNumberFormat="1" applyFont="1" applyBorder="1"/>
    <xf numFmtId="0" fontId="1" fillId="0" borderId="18" xfId="0" applyFont="1" applyBorder="1"/>
    <xf numFmtId="0" fontId="1" fillId="0" borderId="14" xfId="0" applyFont="1" applyBorder="1"/>
    <xf numFmtId="0" fontId="3" fillId="0" borderId="14" xfId="0" applyFont="1" applyBorder="1"/>
    <xf numFmtId="0" fontId="1" fillId="0" borderId="19" xfId="0" applyFont="1" applyBorder="1"/>
    <xf numFmtId="0" fontId="5" fillId="0" borderId="12" xfId="0" applyFont="1" applyBorder="1" applyAlignment="1">
      <alignment horizontal="left" vertical="center"/>
    </xf>
    <xf numFmtId="0" fontId="1" fillId="0" borderId="7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0" fillId="0" borderId="1" xfId="0" applyFont="1" applyBorder="1" applyAlignment="1">
      <alignment vertical="center" wrapText="1"/>
    </xf>
    <xf numFmtId="164" fontId="0" fillId="0" borderId="1" xfId="1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9" fontId="0" fillId="0" borderId="0" xfId="2" applyFont="1" applyAlignment="1">
      <alignment horizontal="center" vertical="center" wrapText="1"/>
    </xf>
    <xf numFmtId="169" fontId="0" fillId="0" borderId="0" xfId="0" applyNumberFormat="1" applyAlignment="1">
      <alignment horizontal="center" vertical="center" wrapText="1"/>
    </xf>
    <xf numFmtId="16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14" fontId="8" fillId="6" borderId="1" xfId="0" applyNumberFormat="1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4" fontId="8" fillId="6" borderId="2" xfId="0" applyNumberFormat="1" applyFont="1" applyFill="1" applyBorder="1" applyAlignment="1">
      <alignment horizontal="center" vertical="center"/>
    </xf>
    <xf numFmtId="14" fontId="8" fillId="6" borderId="3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6" fillId="8" borderId="2" xfId="0" applyFont="1" applyFill="1" applyBorder="1" applyAlignment="1">
      <alignment horizontal="center" vertical="center" wrapText="1"/>
    </xf>
    <xf numFmtId="0" fontId="6" fillId="8" borderId="3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6" fillId="8" borderId="19" xfId="0" applyFont="1" applyFill="1" applyBorder="1" applyAlignment="1">
      <alignment horizontal="center" vertical="center" wrapText="1"/>
    </xf>
    <xf numFmtId="0" fontId="6" fillId="8" borderId="18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9" fillId="8" borderId="19" xfId="0" applyFont="1" applyFill="1" applyBorder="1" applyAlignment="1">
      <alignment horizontal="center" vertical="center" wrapText="1"/>
    </xf>
    <xf numFmtId="0" fontId="9" fillId="8" borderId="14" xfId="0" applyFont="1" applyFill="1" applyBorder="1" applyAlignment="1">
      <alignment horizontal="center" vertical="center" wrapText="1"/>
    </xf>
    <xf numFmtId="0" fontId="9" fillId="8" borderId="18" xfId="0" applyFont="1" applyFill="1" applyBorder="1" applyAlignment="1">
      <alignment horizontal="center" vertical="center" wrapText="1"/>
    </xf>
    <xf numFmtId="0" fontId="6" fillId="8" borderId="20" xfId="0" applyFont="1" applyFill="1" applyBorder="1" applyAlignment="1">
      <alignment horizontal="center" vertical="center" wrapText="1"/>
    </xf>
    <xf numFmtId="0" fontId="6" fillId="8" borderId="21" xfId="0" applyFont="1" applyFill="1" applyBorder="1" applyAlignment="1">
      <alignment horizontal="center" vertical="center" wrapText="1"/>
    </xf>
    <xf numFmtId="0" fontId="9" fillId="8" borderId="20" xfId="0" applyFont="1" applyFill="1" applyBorder="1" applyAlignment="1">
      <alignment horizontal="center" vertical="center" wrapText="1"/>
    </xf>
    <xf numFmtId="0" fontId="9" fillId="8" borderId="22" xfId="0" applyFont="1" applyFill="1" applyBorder="1" applyAlignment="1">
      <alignment horizontal="center" vertical="center" wrapText="1"/>
    </xf>
    <xf numFmtId="0" fontId="9" fillId="8" borderId="2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 wrapText="1"/>
    </xf>
    <xf numFmtId="170" fontId="0" fillId="0" borderId="1" xfId="0" applyNumberFormat="1" applyBorder="1" applyAlignment="1">
      <alignment horizontal="center" vertical="center" wrapText="1"/>
    </xf>
    <xf numFmtId="0" fontId="6" fillId="8" borderId="6" xfId="0" applyFont="1" applyFill="1" applyBorder="1" applyAlignment="1">
      <alignment horizontal="center" vertical="center" wrapText="1"/>
    </xf>
    <xf numFmtId="9" fontId="0" fillId="0" borderId="1" xfId="2" applyFont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0" fillId="9" borderId="21" xfId="0" applyFill="1" applyBorder="1" applyAlignment="1">
      <alignment horizontal="center" vertical="center" wrapText="1"/>
    </xf>
    <xf numFmtId="169" fontId="0" fillId="0" borderId="1" xfId="0" applyNumberFormat="1" applyBorder="1" applyAlignment="1">
      <alignment horizontal="center" vertical="center" wrapText="1"/>
    </xf>
    <xf numFmtId="169" fontId="0" fillId="9" borderId="1" xfId="0" applyNumberFormat="1" applyFill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 wrapText="1"/>
    </xf>
    <xf numFmtId="20" fontId="6" fillId="0" borderId="2" xfId="0" applyNumberFormat="1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14" fontId="6" fillId="0" borderId="25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14" fontId="6" fillId="0" borderId="16" xfId="0" applyNumberFormat="1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4" fontId="6" fillId="0" borderId="27" xfId="0" applyNumberFormat="1" applyFont="1" applyBorder="1" applyAlignment="1">
      <alignment horizontal="center" vertical="center" wrapText="1"/>
    </xf>
    <xf numFmtId="0" fontId="0" fillId="9" borderId="21" xfId="2" applyNumberFormat="1" applyFont="1" applyFill="1" applyBorder="1" applyAlignment="1">
      <alignment horizontal="center" vertical="center" wrapText="1"/>
    </xf>
    <xf numFmtId="0" fontId="0" fillId="9" borderId="5" xfId="0" applyFill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14" fontId="6" fillId="0" borderId="30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14" fontId="6" fillId="0" borderId="15" xfId="0" applyNumberFormat="1" applyFont="1" applyBorder="1" applyAlignment="1">
      <alignment horizontal="center" vertical="center" wrapText="1"/>
    </xf>
    <xf numFmtId="14" fontId="6" fillId="0" borderId="19" xfId="0" applyNumberFormat="1" applyFont="1" applyBorder="1" applyAlignment="1">
      <alignment horizontal="center" vertical="center" wrapText="1"/>
    </xf>
    <xf numFmtId="9" fontId="0" fillId="9" borderId="1" xfId="2" applyFont="1" applyFill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14" fontId="6" fillId="0" borderId="34" xfId="0" applyNumberFormat="1" applyFont="1" applyBorder="1" applyAlignment="1">
      <alignment horizontal="center" vertical="center" wrapText="1"/>
    </xf>
    <xf numFmtId="0" fontId="6" fillId="9" borderId="9" xfId="0" applyFont="1" applyFill="1" applyBorder="1" applyAlignment="1">
      <alignment horizontal="center" vertical="center" wrapText="1"/>
    </xf>
    <xf numFmtId="0" fontId="6" fillId="9" borderId="31" xfId="0" applyFont="1" applyFill="1" applyBorder="1" applyAlignment="1">
      <alignment horizontal="center" vertical="center" wrapText="1"/>
    </xf>
    <xf numFmtId="14" fontId="6" fillId="9" borderId="15" xfId="0" applyNumberFormat="1" applyFont="1" applyFill="1" applyBorder="1" applyAlignment="1">
      <alignment horizontal="center" vertical="center" wrapText="1"/>
    </xf>
    <xf numFmtId="9" fontId="4" fillId="9" borderId="1" xfId="2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14" fontId="6" fillId="3" borderId="34" xfId="0" applyNumberFormat="1" applyFont="1" applyFill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14" fontId="6" fillId="0" borderId="37" xfId="0" applyNumberFormat="1" applyFont="1" applyBorder="1" applyAlignment="1">
      <alignment horizontal="center" vertical="center" wrapText="1"/>
    </xf>
    <xf numFmtId="14" fontId="6" fillId="0" borderId="38" xfId="0" applyNumberFormat="1" applyFont="1" applyBorder="1" applyAlignment="1">
      <alignment horizontal="center" vertical="center" wrapText="1"/>
    </xf>
    <xf numFmtId="9" fontId="4" fillId="0" borderId="1" xfId="2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14" fontId="6" fillId="3" borderId="8" xfId="0" applyNumberFormat="1" applyFont="1" applyFill="1" applyBorder="1" applyAlignment="1">
      <alignment horizontal="center" vertical="center" wrapText="1"/>
    </xf>
    <xf numFmtId="14" fontId="6" fillId="0" borderId="39" xfId="0" applyNumberFormat="1" applyFont="1" applyBorder="1" applyAlignment="1">
      <alignment horizontal="center" vertical="center" wrapText="1"/>
    </xf>
    <xf numFmtId="169" fontId="0" fillId="0" borderId="5" xfId="0" applyNumberFormat="1" applyBorder="1" applyAlignment="1">
      <alignment horizontal="center" vertical="center" wrapText="1"/>
    </xf>
    <xf numFmtId="20" fontId="0" fillId="0" borderId="2" xfId="0" applyNumberFormat="1" applyBorder="1" applyAlignment="1">
      <alignment horizontal="center" vertical="center" wrapText="1"/>
    </xf>
    <xf numFmtId="14" fontId="6" fillId="0" borderId="8" xfId="0" applyNumberFormat="1" applyFont="1" applyBorder="1" applyAlignment="1">
      <alignment horizontal="center" vertical="center" wrapText="1"/>
    </xf>
    <xf numFmtId="0" fontId="0" fillId="9" borderId="1" xfId="2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14" fontId="6" fillId="0" borderId="20" xfId="0" applyNumberFormat="1" applyFont="1" applyBorder="1" applyAlignment="1">
      <alignment horizontal="center" vertical="center" wrapText="1"/>
    </xf>
    <xf numFmtId="169" fontId="6" fillId="9" borderId="1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9" fontId="4" fillId="0" borderId="6" xfId="2" applyFont="1" applyBorder="1" applyAlignment="1">
      <alignment horizontal="center" vertical="center" wrapText="1"/>
    </xf>
    <xf numFmtId="9" fontId="0" fillId="9" borderId="6" xfId="2" applyFont="1" applyFill="1" applyBorder="1" applyAlignment="1">
      <alignment horizontal="center" vertical="center" wrapText="1"/>
    </xf>
    <xf numFmtId="0" fontId="0" fillId="9" borderId="6" xfId="0" applyFill="1" applyBorder="1" applyAlignment="1">
      <alignment horizontal="center" vertical="center" wrapText="1"/>
    </xf>
    <xf numFmtId="170" fontId="0" fillId="9" borderId="6" xfId="0" applyNumberFormat="1" applyFill="1" applyBorder="1" applyAlignment="1">
      <alignment horizontal="center" vertical="center" wrapText="1"/>
    </xf>
    <xf numFmtId="0" fontId="0" fillId="9" borderId="6" xfId="2" applyNumberFormat="1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20" fontId="6" fillId="0" borderId="5" xfId="0" applyNumberFormat="1" applyFont="1" applyBorder="1" applyAlignment="1">
      <alignment horizontal="center" vertical="center" wrapText="1"/>
    </xf>
    <xf numFmtId="20" fontId="6" fillId="0" borderId="20" xfId="0" applyNumberFormat="1" applyFont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center" vertical="center" wrapText="1"/>
    </xf>
    <xf numFmtId="9" fontId="4" fillId="0" borderId="5" xfId="2" applyFont="1" applyBorder="1" applyAlignment="1">
      <alignment horizontal="center" vertical="center" wrapText="1"/>
    </xf>
    <xf numFmtId="9" fontId="0" fillId="9" borderId="5" xfId="2" applyFont="1" applyFill="1" applyBorder="1" applyAlignment="1">
      <alignment horizontal="center" vertical="center" wrapText="1"/>
    </xf>
    <xf numFmtId="20" fontId="0" fillId="0" borderId="5" xfId="0" applyNumberFormat="1" applyBorder="1" applyAlignment="1">
      <alignment horizontal="center" vertical="center" wrapText="1"/>
    </xf>
    <xf numFmtId="9" fontId="0" fillId="0" borderId="5" xfId="2" applyFont="1" applyBorder="1" applyAlignment="1">
      <alignment horizontal="center" vertical="center" wrapText="1"/>
    </xf>
    <xf numFmtId="9" fontId="4" fillId="9" borderId="5" xfId="2" applyFont="1" applyFill="1" applyBorder="1" applyAlignment="1">
      <alignment horizontal="center" vertical="center" wrapText="1"/>
    </xf>
    <xf numFmtId="169" fontId="0" fillId="9" borderId="5" xfId="0" applyNumberFormat="1" applyFill="1" applyBorder="1" applyAlignment="1">
      <alignment horizontal="center" vertical="center" wrapText="1"/>
    </xf>
    <xf numFmtId="169" fontId="0" fillId="10" borderId="1" xfId="0" applyNumberFormat="1" applyFill="1" applyBorder="1" applyAlignment="1">
      <alignment horizontal="center" vertical="center" wrapText="1"/>
    </xf>
    <xf numFmtId="14" fontId="6" fillId="0" borderId="41" xfId="0" applyNumberFormat="1" applyFont="1" applyBorder="1" applyAlignment="1">
      <alignment horizontal="center" vertical="center" wrapText="1"/>
    </xf>
    <xf numFmtId="0" fontId="0" fillId="9" borderId="5" xfId="2" applyNumberFormat="1" applyFont="1" applyFill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42" xfId="0" applyFont="1" applyBorder="1" applyAlignment="1">
      <alignment horizontal="center" vertical="center" wrapText="1"/>
    </xf>
    <xf numFmtId="0" fontId="6" fillId="0" borderId="43" xfId="0" applyFont="1" applyBorder="1" applyAlignment="1">
      <alignment horizontal="center" vertical="center" wrapText="1"/>
    </xf>
    <xf numFmtId="14" fontId="6" fillId="0" borderId="44" xfId="0" applyNumberFormat="1" applyFont="1" applyBorder="1" applyAlignment="1">
      <alignment horizontal="center" vertical="center" wrapText="1"/>
    </xf>
    <xf numFmtId="20" fontId="6" fillId="0" borderId="36" xfId="0" applyNumberFormat="1" applyFont="1" applyBorder="1" applyAlignment="1">
      <alignment horizontal="center" vertical="center" wrapText="1"/>
    </xf>
    <xf numFmtId="20" fontId="6" fillId="0" borderId="37" xfId="0" applyNumberFormat="1" applyFont="1" applyBorder="1" applyAlignment="1">
      <alignment horizontal="center" vertical="center" wrapText="1"/>
    </xf>
    <xf numFmtId="14" fontId="6" fillId="0" borderId="45" xfId="0" applyNumberFormat="1" applyFont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170" fontId="0" fillId="9" borderId="1" xfId="0" applyNumberFormat="1" applyFill="1" applyBorder="1" applyAlignment="1">
      <alignment horizontal="center" vertical="center" wrapText="1"/>
    </xf>
    <xf numFmtId="0" fontId="0" fillId="9" borderId="46" xfId="0" applyFill="1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9" fontId="0" fillId="9" borderId="21" xfId="2" applyFont="1" applyFill="1" applyBorder="1" applyAlignment="1">
      <alignment horizontal="center" vertical="center" wrapText="1"/>
    </xf>
    <xf numFmtId="0" fontId="0" fillId="9" borderId="36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70" fontId="0" fillId="0" borderId="5" xfId="0" applyNumberFormat="1" applyBorder="1" applyAlignment="1">
      <alignment horizontal="center" vertical="center" wrapText="1"/>
    </xf>
    <xf numFmtId="14" fontId="6" fillId="0" borderId="47" xfId="0" applyNumberFormat="1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169" fontId="0" fillId="9" borderId="21" xfId="0" applyNumberFormat="1" applyFill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170" fontId="0" fillId="9" borderId="21" xfId="0" applyNumberFormat="1" applyFill="1" applyBorder="1" applyAlignment="1">
      <alignment horizontal="center" vertical="center" wrapText="1"/>
    </xf>
    <xf numFmtId="0" fontId="0" fillId="0" borderId="2" xfId="0" applyBorder="1"/>
    <xf numFmtId="0" fontId="6" fillId="9" borderId="2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9" borderId="22" xfId="0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0" fontId="6" fillId="9" borderId="2" xfId="0" applyFont="1" applyFill="1" applyBorder="1" applyAlignment="1">
      <alignment horizontal="center" vertical="center" wrapText="1"/>
    </xf>
    <xf numFmtId="0" fontId="6" fillId="9" borderId="28" xfId="0" applyFont="1" applyFill="1" applyBorder="1" applyAlignment="1">
      <alignment horizontal="center" vertical="center" wrapText="1"/>
    </xf>
    <xf numFmtId="0" fontId="6" fillId="9" borderId="48" xfId="0" applyFont="1" applyFill="1" applyBorder="1" applyAlignment="1">
      <alignment horizontal="center" vertical="center" wrapText="1"/>
    </xf>
    <xf numFmtId="14" fontId="6" fillId="9" borderId="49" xfId="0" applyNumberFormat="1" applyFont="1" applyFill="1" applyBorder="1" applyAlignment="1">
      <alignment horizontal="center" vertical="center" wrapText="1"/>
    </xf>
    <xf numFmtId="0" fontId="6" fillId="9" borderId="40" xfId="0" applyFont="1" applyFill="1" applyBorder="1" applyAlignment="1">
      <alignment horizontal="center" vertical="center" wrapText="1"/>
    </xf>
    <xf numFmtId="14" fontId="6" fillId="9" borderId="22" xfId="0" applyNumberFormat="1" applyFont="1" applyFill="1" applyBorder="1" applyAlignment="1">
      <alignment horizontal="center" vertical="center" wrapText="1"/>
    </xf>
    <xf numFmtId="0" fontId="6" fillId="9" borderId="32" xfId="0" applyFont="1" applyFill="1" applyBorder="1" applyAlignment="1">
      <alignment horizontal="center" vertical="center" wrapText="1"/>
    </xf>
    <xf numFmtId="0" fontId="6" fillId="9" borderId="50" xfId="0" applyFont="1" applyFill="1" applyBorder="1" applyAlignment="1">
      <alignment horizontal="center" vertical="center" wrapText="1"/>
    </xf>
    <xf numFmtId="14" fontId="6" fillId="9" borderId="51" xfId="0" applyNumberFormat="1" applyFont="1" applyFill="1" applyBorder="1" applyAlignment="1">
      <alignment horizontal="center" vertical="center" wrapText="1"/>
    </xf>
    <xf numFmtId="0" fontId="0" fillId="9" borderId="2" xfId="0" applyFill="1" applyBorder="1" applyAlignment="1">
      <alignment horizontal="center" vertical="center" wrapText="1"/>
    </xf>
    <xf numFmtId="0" fontId="6" fillId="9" borderId="29" xfId="0" applyFont="1" applyFill="1" applyBorder="1" applyAlignment="1">
      <alignment horizontal="center" vertical="center" wrapText="1"/>
    </xf>
    <xf numFmtId="14" fontId="6" fillId="9" borderId="39" xfId="0" applyNumberFormat="1" applyFont="1" applyFill="1" applyBorder="1" applyAlignment="1">
      <alignment horizontal="center" vertical="center" wrapText="1"/>
    </xf>
    <xf numFmtId="0" fontId="6" fillId="9" borderId="33" xfId="0" applyFont="1" applyFill="1" applyBorder="1" applyAlignment="1">
      <alignment horizontal="center" vertical="center" wrapText="1"/>
    </xf>
    <xf numFmtId="14" fontId="6" fillId="9" borderId="8" xfId="0" applyNumberFormat="1" applyFont="1" applyFill="1" applyBorder="1" applyAlignment="1">
      <alignment horizontal="center" vertical="center" wrapText="1"/>
    </xf>
    <xf numFmtId="0" fontId="6" fillId="9" borderId="35" xfId="0" applyFont="1" applyFill="1" applyBorder="1" applyAlignment="1">
      <alignment horizontal="center" vertical="center" wrapText="1"/>
    </xf>
    <xf numFmtId="0" fontId="6" fillId="9" borderId="46" xfId="0" applyFont="1" applyFill="1" applyBorder="1" applyAlignment="1">
      <alignment horizontal="center" vertical="center" wrapText="1"/>
    </xf>
    <xf numFmtId="14" fontId="6" fillId="9" borderId="0" xfId="0" applyNumberFormat="1" applyFont="1" applyFill="1" applyAlignment="1">
      <alignment horizontal="center" vertical="center" wrapText="1"/>
    </xf>
    <xf numFmtId="0" fontId="6" fillId="9" borderId="23" xfId="0" applyFont="1" applyFill="1" applyBorder="1" applyAlignment="1">
      <alignment horizontal="center" vertical="center" wrapText="1"/>
    </xf>
    <xf numFmtId="0" fontId="6" fillId="9" borderId="52" xfId="0" applyFont="1" applyFill="1" applyBorder="1" applyAlignment="1">
      <alignment horizontal="center" vertical="center" wrapText="1"/>
    </xf>
    <xf numFmtId="14" fontId="6" fillId="9" borderId="12" xfId="0" applyNumberFormat="1" applyFont="1" applyFill="1" applyBorder="1" applyAlignment="1">
      <alignment horizontal="center" vertical="center" wrapText="1"/>
    </xf>
    <xf numFmtId="0" fontId="6" fillId="9" borderId="10" xfId="0" applyFont="1" applyFill="1" applyBorder="1" applyAlignment="1">
      <alignment horizontal="center" vertical="center" wrapText="1"/>
    </xf>
    <xf numFmtId="0" fontId="6" fillId="9" borderId="5" xfId="0" applyFont="1" applyFill="1" applyBorder="1" applyAlignment="1">
      <alignment horizontal="center" vertical="center" wrapText="1"/>
    </xf>
    <xf numFmtId="14" fontId="6" fillId="9" borderId="2" xfId="0" applyNumberFormat="1" applyFont="1" applyFill="1" applyBorder="1" applyAlignment="1">
      <alignment horizontal="center" vertical="center" wrapText="1"/>
    </xf>
    <xf numFmtId="0" fontId="6" fillId="9" borderId="26" xfId="0" applyFont="1" applyFill="1" applyBorder="1" applyAlignment="1">
      <alignment horizontal="center" vertical="center" wrapText="1"/>
    </xf>
    <xf numFmtId="0" fontId="6" fillId="9" borderId="6" xfId="0" applyFont="1" applyFill="1" applyBorder="1" applyAlignment="1">
      <alignment horizontal="center" vertical="center" wrapText="1"/>
    </xf>
    <xf numFmtId="0" fontId="6" fillId="9" borderId="36" xfId="0" applyFont="1" applyFill="1" applyBorder="1" applyAlignment="1">
      <alignment horizontal="center" vertical="center" wrapText="1"/>
    </xf>
    <xf numFmtId="14" fontId="6" fillId="9" borderId="19" xfId="0" applyNumberFormat="1" applyFont="1" applyFill="1" applyBorder="1" applyAlignment="1">
      <alignment horizontal="center" vertical="center" wrapText="1"/>
    </xf>
    <xf numFmtId="0" fontId="6" fillId="9" borderId="24" xfId="0" applyFont="1" applyFill="1" applyBorder="1" applyAlignment="1">
      <alignment horizontal="center" vertical="center" wrapText="1"/>
    </xf>
    <xf numFmtId="14" fontId="6" fillId="9" borderId="47" xfId="0" applyNumberFormat="1" applyFont="1" applyFill="1" applyBorder="1" applyAlignment="1">
      <alignment horizontal="center" vertical="center" wrapText="1"/>
    </xf>
    <xf numFmtId="14" fontId="6" fillId="9" borderId="37" xfId="0" applyNumberFormat="1" applyFont="1" applyFill="1" applyBorder="1" applyAlignment="1">
      <alignment horizontal="center" vertical="center" wrapText="1"/>
    </xf>
    <xf numFmtId="0" fontId="0" fillId="9" borderId="0" xfId="0" applyFill="1"/>
    <xf numFmtId="14" fontId="6" fillId="9" borderId="20" xfId="0" applyNumberFormat="1" applyFont="1" applyFill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 wrapText="1"/>
    </xf>
    <xf numFmtId="0" fontId="6" fillId="11" borderId="1" xfId="0" applyFont="1" applyFill="1" applyBorder="1" applyAlignment="1">
      <alignment horizontal="center" vertical="center" wrapText="1"/>
    </xf>
    <xf numFmtId="0" fontId="6" fillId="11" borderId="2" xfId="0" applyFont="1" applyFill="1" applyBorder="1" applyAlignment="1">
      <alignment horizontal="center" vertical="center" wrapText="1"/>
    </xf>
    <xf numFmtId="0" fontId="6" fillId="11" borderId="40" xfId="0" applyFont="1" applyFill="1" applyBorder="1" applyAlignment="1">
      <alignment horizontal="center" vertical="center" wrapText="1"/>
    </xf>
    <xf numFmtId="0" fontId="6" fillId="11" borderId="21" xfId="0" applyFont="1" applyFill="1" applyBorder="1" applyAlignment="1">
      <alignment horizontal="center" vertical="center" wrapText="1"/>
    </xf>
    <xf numFmtId="0" fontId="6" fillId="11" borderId="24" xfId="0" applyFont="1" applyFill="1" applyBorder="1" applyAlignment="1">
      <alignment horizontal="center" vertical="center" wrapText="1"/>
    </xf>
    <xf numFmtId="0" fontId="6" fillId="11" borderId="52" xfId="0" applyFont="1" applyFill="1" applyBorder="1" applyAlignment="1">
      <alignment horizontal="center" vertical="center" wrapText="1"/>
    </xf>
    <xf numFmtId="0" fontId="6" fillId="11" borderId="50" xfId="0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6" fillId="10" borderId="2" xfId="0" applyFont="1" applyFill="1" applyBorder="1" applyAlignment="1">
      <alignment horizontal="center" vertical="center" wrapText="1"/>
    </xf>
    <xf numFmtId="0" fontId="6" fillId="10" borderId="32" xfId="0" applyFont="1" applyFill="1" applyBorder="1" applyAlignment="1">
      <alignment horizontal="center" vertical="center" wrapText="1"/>
    </xf>
    <xf numFmtId="0" fontId="6" fillId="10" borderId="50" xfId="0" applyFont="1" applyFill="1" applyBorder="1" applyAlignment="1">
      <alignment horizontal="center" vertical="center" wrapText="1"/>
    </xf>
    <xf numFmtId="0" fontId="6" fillId="3" borderId="50" xfId="0" applyFont="1" applyFill="1" applyBorder="1" applyAlignment="1">
      <alignment horizontal="center" vertical="center" wrapText="1"/>
    </xf>
    <xf numFmtId="0" fontId="0" fillId="9" borderId="32" xfId="0" applyFill="1" applyBorder="1" applyAlignment="1">
      <alignment horizontal="center" vertical="center" wrapText="1"/>
    </xf>
    <xf numFmtId="0" fontId="0" fillId="9" borderId="50" xfId="0" applyFill="1" applyBorder="1" applyAlignment="1">
      <alignment horizontal="center" vertical="center" wrapText="1"/>
    </xf>
    <xf numFmtId="14" fontId="6" fillId="12" borderId="51" xfId="0" applyNumberFormat="1" applyFont="1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0" fontId="0" fillId="10" borderId="2" xfId="0" applyFill="1" applyBorder="1" applyAlignment="1">
      <alignment horizontal="center" vertical="center" wrapText="1"/>
    </xf>
    <xf numFmtId="0" fontId="0" fillId="10" borderId="32" xfId="0" applyFill="1" applyBorder="1" applyAlignment="1">
      <alignment horizontal="center" vertical="center" wrapText="1"/>
    </xf>
    <xf numFmtId="0" fontId="0" fillId="10" borderId="50" xfId="0" applyFill="1" applyBorder="1" applyAlignment="1">
      <alignment horizontal="center" vertical="center" wrapText="1"/>
    </xf>
    <xf numFmtId="0" fontId="6" fillId="10" borderId="53" xfId="0" applyFont="1" applyFill="1" applyBorder="1" applyAlignment="1">
      <alignment horizontal="center" vertical="center" wrapText="1"/>
    </xf>
    <xf numFmtId="0" fontId="10" fillId="9" borderId="21" xfId="3" applyFill="1" applyBorder="1" applyAlignment="1">
      <alignment horizontal="center" vertical="center" wrapText="1"/>
    </xf>
    <xf numFmtId="0" fontId="11" fillId="9" borderId="48" xfId="0" applyFont="1" applyFill="1" applyBorder="1" applyAlignment="1">
      <alignment horizontal="center" vertical="center" wrapText="1"/>
    </xf>
    <xf numFmtId="0" fontId="11" fillId="9" borderId="48" xfId="0" applyFont="1" applyFill="1" applyBorder="1" applyAlignment="1">
      <alignment horizontal="center" vertical="center"/>
    </xf>
    <xf numFmtId="171" fontId="11" fillId="9" borderId="48" xfId="0" applyNumberFormat="1" applyFont="1" applyFill="1" applyBorder="1" applyAlignment="1">
      <alignment horizontal="center" vertical="center" wrapText="1"/>
    </xf>
    <xf numFmtId="14" fontId="11" fillId="12" borderId="49" xfId="0" applyNumberFormat="1" applyFont="1" applyFill="1" applyBorder="1" applyAlignment="1">
      <alignment horizontal="center" vertical="center" wrapText="1"/>
    </xf>
    <xf numFmtId="0" fontId="11" fillId="10" borderId="50" xfId="0" applyFont="1" applyFill="1" applyBorder="1" applyAlignment="1">
      <alignment horizontal="center" vertical="center" wrapText="1"/>
    </xf>
    <xf numFmtId="0" fontId="11" fillId="9" borderId="50" xfId="0" applyFont="1" applyFill="1" applyBorder="1" applyAlignment="1">
      <alignment horizontal="center" vertical="center" wrapText="1"/>
    </xf>
    <xf numFmtId="0" fontId="11" fillId="9" borderId="50" xfId="0" applyFont="1" applyFill="1" applyBorder="1" applyAlignment="1">
      <alignment horizontal="center" vertical="center"/>
    </xf>
    <xf numFmtId="171" fontId="11" fillId="9" borderId="50" xfId="0" applyNumberFormat="1" applyFont="1" applyFill="1" applyBorder="1" applyAlignment="1">
      <alignment horizontal="center" vertical="center" wrapText="1"/>
    </xf>
    <xf numFmtId="14" fontId="11" fillId="12" borderId="51" xfId="0" applyNumberFormat="1" applyFont="1" applyFill="1" applyBorder="1" applyAlignment="1">
      <alignment horizontal="center" vertical="center" wrapText="1"/>
    </xf>
    <xf numFmtId="14" fontId="6" fillId="12" borderId="22" xfId="0" applyNumberFormat="1" applyFont="1" applyFill="1" applyBorder="1" applyAlignment="1">
      <alignment horizontal="center" vertical="center" wrapText="1"/>
    </xf>
    <xf numFmtId="0" fontId="6" fillId="10" borderId="40" xfId="0" applyFont="1" applyFill="1" applyBorder="1" applyAlignment="1">
      <alignment horizontal="center" vertical="center" wrapText="1"/>
    </xf>
    <xf numFmtId="0" fontId="6" fillId="10" borderId="21" xfId="0" applyFont="1" applyFill="1" applyBorder="1" applyAlignment="1">
      <alignment horizontal="center" vertical="center" wrapText="1"/>
    </xf>
    <xf numFmtId="14" fontId="6" fillId="12" borderId="2" xfId="0" applyNumberFormat="1" applyFont="1" applyFill="1" applyBorder="1" applyAlignment="1">
      <alignment horizontal="center" vertical="center" wrapText="1"/>
    </xf>
    <xf numFmtId="0" fontId="6" fillId="10" borderId="50" xfId="0" applyFont="1" applyFill="1" applyBorder="1" applyAlignment="1">
      <alignment horizontal="center" vertical="center"/>
    </xf>
    <xf numFmtId="0" fontId="6" fillId="9" borderId="50" xfId="0" applyFont="1" applyFill="1" applyBorder="1" applyAlignment="1">
      <alignment horizontal="center" vertical="center"/>
    </xf>
    <xf numFmtId="0" fontId="0" fillId="10" borderId="40" xfId="0" applyFill="1" applyBorder="1" applyAlignment="1">
      <alignment horizontal="center" vertical="center" wrapText="1"/>
    </xf>
    <xf numFmtId="0" fontId="0" fillId="10" borderId="21" xfId="0" applyFill="1" applyBorder="1" applyAlignment="1">
      <alignment horizontal="center" vertical="center" wrapText="1"/>
    </xf>
    <xf numFmtId="0" fontId="11" fillId="10" borderId="21" xfId="0" applyFont="1" applyFill="1" applyBorder="1" applyAlignment="1">
      <alignment horizontal="center" vertical="center" wrapText="1"/>
    </xf>
    <xf numFmtId="0" fontId="12" fillId="9" borderId="21" xfId="0" applyFont="1" applyFill="1" applyBorder="1" applyAlignment="1">
      <alignment horizontal="center" vertical="center" wrapText="1"/>
    </xf>
    <xf numFmtId="0" fontId="11" fillId="9" borderId="21" xfId="0" applyFont="1" applyFill="1" applyBorder="1" applyAlignment="1">
      <alignment horizontal="center" vertical="center" wrapText="1"/>
    </xf>
    <xf numFmtId="14" fontId="11" fillId="12" borderId="22" xfId="0" applyNumberFormat="1" applyFont="1" applyFill="1" applyBorder="1" applyAlignment="1">
      <alignment vertical="center" wrapText="1"/>
    </xf>
    <xf numFmtId="0" fontId="0" fillId="9" borderId="40" xfId="0" applyFill="1" applyBorder="1" applyAlignment="1">
      <alignment horizontal="center" vertical="center" wrapText="1"/>
    </xf>
    <xf numFmtId="0" fontId="12" fillId="9" borderId="50" xfId="0" applyFont="1" applyFill="1" applyBorder="1" applyAlignment="1">
      <alignment horizontal="center" vertical="center" wrapText="1"/>
    </xf>
    <xf numFmtId="14" fontId="11" fillId="12" borderId="51" xfId="0" applyNumberFormat="1" applyFont="1" applyFill="1" applyBorder="1" applyAlignment="1">
      <alignment vertical="center" wrapText="1"/>
    </xf>
    <xf numFmtId="0" fontId="13" fillId="9" borderId="1" xfId="0" applyFont="1" applyFill="1" applyBorder="1" applyAlignment="1">
      <alignment horizontal="center" vertical="center" wrapText="1"/>
    </xf>
    <xf numFmtId="0" fontId="13" fillId="9" borderId="21" xfId="0" applyFont="1" applyFill="1" applyBorder="1" applyAlignment="1">
      <alignment horizontal="center" vertical="center" wrapText="1"/>
    </xf>
    <xf numFmtId="0" fontId="0" fillId="11" borderId="21" xfId="0" applyFill="1" applyBorder="1" applyAlignment="1">
      <alignment horizontal="center" vertical="center" wrapText="1"/>
    </xf>
    <xf numFmtId="0" fontId="0" fillId="11" borderId="22" xfId="0" applyFill="1" applyBorder="1" applyAlignment="1">
      <alignment horizontal="center" vertical="center" wrapText="1"/>
    </xf>
    <xf numFmtId="0" fontId="0" fillId="11" borderId="5" xfId="0" applyFill="1" applyBorder="1" applyAlignment="1">
      <alignment horizontal="center" vertical="center" wrapText="1"/>
    </xf>
    <xf numFmtId="0" fontId="10" fillId="11" borderId="21" xfId="3" applyFill="1" applyBorder="1" applyAlignment="1">
      <alignment horizontal="center" vertical="center" wrapText="1"/>
    </xf>
    <xf numFmtId="0" fontId="0" fillId="11" borderId="21" xfId="0" applyFill="1" applyBorder="1" applyAlignment="1">
      <alignment horizontal="center" vertical="center"/>
    </xf>
    <xf numFmtId="20" fontId="0" fillId="11" borderId="21" xfId="0" applyNumberFormat="1" applyFill="1" applyBorder="1" applyAlignment="1">
      <alignment horizontal="center" vertical="center"/>
    </xf>
    <xf numFmtId="20" fontId="0" fillId="11" borderId="22" xfId="0" applyNumberFormat="1" applyFill="1" applyBorder="1" applyAlignment="1">
      <alignment horizontal="center" vertical="center"/>
    </xf>
    <xf numFmtId="14" fontId="6" fillId="12" borderId="49" xfId="0" applyNumberFormat="1" applyFont="1" applyFill="1" applyBorder="1" applyAlignment="1">
      <alignment horizontal="center" vertical="center" wrapText="1"/>
    </xf>
    <xf numFmtId="0" fontId="0" fillId="9" borderId="21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171" fontId="11" fillId="9" borderId="21" xfId="0" applyNumberFormat="1" applyFont="1" applyFill="1" applyBorder="1" applyAlignment="1">
      <alignment horizontal="center" vertical="center" wrapText="1"/>
    </xf>
    <xf numFmtId="14" fontId="11" fillId="12" borderId="22" xfId="0" applyNumberFormat="1" applyFont="1" applyFill="1" applyBorder="1" applyAlignment="1">
      <alignment horizontal="center" vertical="center" wrapText="1"/>
    </xf>
    <xf numFmtId="169" fontId="6" fillId="10" borderId="1" xfId="0" applyNumberFormat="1" applyFont="1" applyFill="1" applyBorder="1" applyAlignment="1">
      <alignment horizontal="center" vertical="center" wrapText="1"/>
    </xf>
    <xf numFmtId="171" fontId="6" fillId="9" borderId="1" xfId="0" applyNumberFormat="1" applyFont="1" applyFill="1" applyBorder="1" applyAlignment="1">
      <alignment horizontal="center" vertical="center" wrapText="1"/>
    </xf>
    <xf numFmtId="46" fontId="0" fillId="9" borderId="21" xfId="0" applyNumberFormat="1" applyFill="1" applyBorder="1" applyAlignment="1">
      <alignment horizontal="center" vertical="center" wrapText="1"/>
    </xf>
    <xf numFmtId="20" fontId="0" fillId="9" borderId="21" xfId="0" applyNumberFormat="1" applyFill="1" applyBorder="1" applyAlignment="1">
      <alignment horizontal="center" vertical="center" wrapText="1"/>
    </xf>
    <xf numFmtId="20" fontId="0" fillId="10" borderId="1" xfId="0" applyNumberFormat="1" applyFill="1" applyBorder="1" applyAlignment="1">
      <alignment horizontal="center" vertical="center" wrapText="1"/>
    </xf>
    <xf numFmtId="20" fontId="0" fillId="10" borderId="2" xfId="0" applyNumberFormat="1" applyFill="1" applyBorder="1" applyAlignment="1">
      <alignment horizontal="center" vertical="center" wrapText="1"/>
    </xf>
    <xf numFmtId="0" fontId="0" fillId="13" borderId="22" xfId="0" applyFill="1" applyBorder="1" applyAlignment="1">
      <alignment horizontal="center" vertical="center" wrapText="1"/>
    </xf>
    <xf numFmtId="0" fontId="6" fillId="3" borderId="50" xfId="0" applyFont="1" applyFill="1" applyBorder="1" applyAlignment="1">
      <alignment vertical="center" wrapText="1"/>
    </xf>
    <xf numFmtId="171" fontId="6" fillId="3" borderId="50" xfId="0" applyNumberFormat="1" applyFont="1" applyFill="1" applyBorder="1" applyAlignment="1">
      <alignment horizontal="center" vertical="center" wrapText="1"/>
    </xf>
    <xf numFmtId="171" fontId="6" fillId="9" borderId="48" xfId="0" applyNumberFormat="1" applyFont="1" applyFill="1" applyBorder="1" applyAlignment="1">
      <alignment horizontal="center" vertical="center" wrapText="1"/>
    </xf>
    <xf numFmtId="14" fontId="6" fillId="14" borderId="49" xfId="0" applyNumberFormat="1" applyFont="1" applyFill="1" applyBorder="1" applyAlignment="1">
      <alignment horizontal="center" vertical="center" wrapText="1"/>
    </xf>
    <xf numFmtId="171" fontId="6" fillId="9" borderId="21" xfId="0" applyNumberFormat="1" applyFont="1" applyFill="1" applyBorder="1" applyAlignment="1">
      <alignment horizontal="center" vertical="center" wrapText="1"/>
    </xf>
    <xf numFmtId="14" fontId="6" fillId="14" borderId="22" xfId="0" applyNumberFormat="1" applyFont="1" applyFill="1" applyBorder="1" applyAlignment="1">
      <alignment horizontal="center" vertical="center" wrapText="1"/>
    </xf>
    <xf numFmtId="171" fontId="6" fillId="9" borderId="50" xfId="0" applyNumberFormat="1" applyFont="1" applyFill="1" applyBorder="1" applyAlignment="1">
      <alignment horizontal="center" vertical="center" wrapText="1"/>
    </xf>
    <xf numFmtId="14" fontId="6" fillId="14" borderId="51" xfId="0" applyNumberFormat="1" applyFont="1" applyFill="1" applyBorder="1" applyAlignment="1">
      <alignment horizontal="center" vertical="center" wrapText="1"/>
    </xf>
    <xf numFmtId="0" fontId="14" fillId="9" borderId="50" xfId="0" applyFont="1" applyFill="1" applyBorder="1" applyAlignment="1">
      <alignment horizontal="center" vertical="center" wrapText="1"/>
    </xf>
    <xf numFmtId="171" fontId="6" fillId="9" borderId="52" xfId="0" applyNumberFormat="1" applyFont="1" applyFill="1" applyBorder="1" applyAlignment="1">
      <alignment horizontal="center" vertical="center" wrapText="1"/>
    </xf>
    <xf numFmtId="14" fontId="6" fillId="14" borderId="12" xfId="0" applyNumberFormat="1" applyFont="1" applyFill="1" applyBorder="1" applyAlignment="1">
      <alignment horizontal="center" vertical="center" wrapText="1"/>
    </xf>
    <xf numFmtId="0" fontId="14" fillId="9" borderId="21" xfId="0" applyFont="1" applyFill="1" applyBorder="1" applyAlignment="1">
      <alignment horizontal="center" vertical="center" wrapText="1"/>
    </xf>
    <xf numFmtId="14" fontId="6" fillId="14" borderId="2" xfId="0" applyNumberFormat="1" applyFont="1" applyFill="1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3" fontId="6" fillId="9" borderId="21" xfId="0" applyNumberFormat="1" applyFont="1" applyFill="1" applyBorder="1" applyAlignment="1">
      <alignment horizontal="center" vertical="center" wrapText="1"/>
    </xf>
    <xf numFmtId="3" fontId="6" fillId="9" borderId="50" xfId="0" applyNumberFormat="1" applyFont="1" applyFill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171" fontId="6" fillId="9" borderId="46" xfId="0" applyNumberFormat="1" applyFont="1" applyFill="1" applyBorder="1" applyAlignment="1">
      <alignment horizontal="center" vertical="center" wrapText="1"/>
    </xf>
    <xf numFmtId="14" fontId="6" fillId="14" borderId="0" xfId="0" applyNumberFormat="1" applyFont="1" applyFill="1" applyAlignment="1">
      <alignment horizontal="center" vertical="center" wrapText="1"/>
    </xf>
    <xf numFmtId="171" fontId="6" fillId="9" borderId="29" xfId="0" applyNumberFormat="1" applyFont="1" applyFill="1" applyBorder="1" applyAlignment="1">
      <alignment horizontal="center" vertical="center" wrapText="1"/>
    </xf>
    <xf numFmtId="14" fontId="6" fillId="14" borderId="39" xfId="0" applyNumberFormat="1" applyFont="1" applyFill="1" applyBorder="1" applyAlignment="1">
      <alignment horizontal="center" vertical="center" wrapText="1"/>
    </xf>
    <xf numFmtId="171" fontId="6" fillId="9" borderId="31" xfId="0" applyNumberFormat="1" applyFont="1" applyFill="1" applyBorder="1" applyAlignment="1">
      <alignment horizontal="center" vertical="center" wrapText="1"/>
    </xf>
    <xf numFmtId="14" fontId="6" fillId="14" borderId="8" xfId="0" applyNumberFormat="1" applyFont="1" applyFill="1" applyBorder="1" applyAlignment="1">
      <alignment horizontal="center" vertical="center" wrapText="1"/>
    </xf>
    <xf numFmtId="14" fontId="6" fillId="13" borderId="51" xfId="0" applyNumberFormat="1" applyFont="1" applyFill="1" applyBorder="1" applyAlignment="1">
      <alignment horizontal="center" vertical="center" wrapText="1"/>
    </xf>
    <xf numFmtId="14" fontId="6" fillId="13" borderId="22" xfId="0" applyNumberFormat="1" applyFont="1" applyFill="1" applyBorder="1" applyAlignment="1">
      <alignment horizontal="center" vertical="center" wrapText="1"/>
    </xf>
    <xf numFmtId="0" fontId="0" fillId="9" borderId="0" xfId="0" applyFill="1" applyAlignment="1">
      <alignment horizontal="center" vertical="center" wrapText="1"/>
    </xf>
    <xf numFmtId="0" fontId="0" fillId="9" borderId="54" xfId="0" applyFill="1" applyBorder="1" applyAlignment="1">
      <alignment horizontal="center" vertical="center" wrapText="1"/>
    </xf>
    <xf numFmtId="0" fontId="0" fillId="9" borderId="51" xfId="0" applyFill="1" applyBorder="1" applyAlignment="1">
      <alignment horizontal="center" vertical="center" wrapText="1"/>
    </xf>
    <xf numFmtId="0" fontId="15" fillId="9" borderId="21" xfId="0" applyFont="1" applyFill="1" applyBorder="1" applyAlignment="1">
      <alignment horizontal="center" vertical="center" wrapText="1"/>
    </xf>
    <xf numFmtId="171" fontId="15" fillId="9" borderId="21" xfId="0" applyNumberFormat="1" applyFont="1" applyFill="1" applyBorder="1" applyAlignment="1">
      <alignment horizontal="center" vertical="center" wrapText="1"/>
    </xf>
    <xf numFmtId="14" fontId="15" fillId="12" borderId="22" xfId="0" applyNumberFormat="1" applyFont="1" applyFill="1" applyBorder="1" applyAlignment="1">
      <alignment horizontal="center" vertical="center" wrapText="1"/>
    </xf>
    <xf numFmtId="0" fontId="15" fillId="9" borderId="50" xfId="0" applyFont="1" applyFill="1" applyBorder="1" applyAlignment="1">
      <alignment horizontal="center" vertical="center" wrapText="1"/>
    </xf>
    <xf numFmtId="171" fontId="15" fillId="9" borderId="50" xfId="0" applyNumberFormat="1" applyFont="1" applyFill="1" applyBorder="1" applyAlignment="1">
      <alignment horizontal="center" vertical="center" wrapText="1"/>
    </xf>
    <xf numFmtId="14" fontId="15" fillId="12" borderId="51" xfId="0" applyNumberFormat="1" applyFont="1" applyFill="1" applyBorder="1" applyAlignment="1">
      <alignment horizontal="center" vertical="center" wrapText="1"/>
    </xf>
    <xf numFmtId="1" fontId="6" fillId="3" borderId="50" xfId="0" applyNumberFormat="1" applyFont="1" applyFill="1" applyBorder="1" applyAlignment="1">
      <alignment horizontal="center" vertical="center" wrapText="1"/>
    </xf>
    <xf numFmtId="14" fontId="6" fillId="3" borderId="50" xfId="0" applyNumberFormat="1" applyFont="1" applyFill="1" applyBorder="1" applyAlignment="1">
      <alignment horizontal="center" vertical="center" wrapText="1"/>
    </xf>
    <xf numFmtId="1" fontId="6" fillId="9" borderId="21" xfId="0" applyNumberFormat="1" applyFont="1" applyFill="1" applyBorder="1" applyAlignment="1">
      <alignment horizontal="center" vertical="center" wrapText="1"/>
    </xf>
    <xf numFmtId="14" fontId="6" fillId="9" borderId="21" xfId="0" applyNumberFormat="1" applyFont="1" applyFill="1" applyBorder="1" applyAlignment="1">
      <alignment horizontal="center" vertical="center" wrapText="1"/>
    </xf>
    <xf numFmtId="1" fontId="6" fillId="9" borderId="50" xfId="0" applyNumberFormat="1" applyFont="1" applyFill="1" applyBorder="1" applyAlignment="1">
      <alignment horizontal="center" vertical="center" wrapText="1"/>
    </xf>
    <xf numFmtId="14" fontId="6" fillId="9" borderId="50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2" xfId="0" applyFont="1" applyFill="1" applyBorder="1" applyAlignment="1">
      <alignment horizontal="center" vertical="center" wrapText="1"/>
    </xf>
    <xf numFmtId="1" fontId="6" fillId="9" borderId="48" xfId="0" applyNumberFormat="1" applyFont="1" applyFill="1" applyBorder="1" applyAlignment="1">
      <alignment horizontal="center" vertical="center" wrapText="1"/>
    </xf>
    <xf numFmtId="14" fontId="6" fillId="9" borderId="48" xfId="0" applyNumberFormat="1" applyFont="1" applyFill="1" applyBorder="1" applyAlignment="1">
      <alignment horizontal="center" vertical="center" wrapText="1"/>
    </xf>
    <xf numFmtId="0" fontId="6" fillId="3" borderId="52" xfId="0" applyFont="1" applyFill="1" applyBorder="1" applyAlignment="1">
      <alignment horizontal="center" vertical="center" wrapText="1"/>
    </xf>
    <xf numFmtId="1" fontId="6" fillId="3" borderId="52" xfId="0" applyNumberFormat="1" applyFont="1" applyFill="1" applyBorder="1" applyAlignment="1">
      <alignment horizontal="center" vertical="center" wrapText="1"/>
    </xf>
    <xf numFmtId="14" fontId="6" fillId="3" borderId="52" xfId="0" applyNumberFormat="1" applyFont="1" applyFill="1" applyBorder="1" applyAlignment="1">
      <alignment horizontal="center" vertical="center" wrapText="1"/>
    </xf>
    <xf numFmtId="1" fontId="6" fillId="9" borderId="52" xfId="0" applyNumberFormat="1" applyFont="1" applyFill="1" applyBorder="1" applyAlignment="1">
      <alignment horizontal="center" vertical="center" wrapText="1"/>
    </xf>
    <xf numFmtId="14" fontId="6" fillId="9" borderId="52" xfId="0" applyNumberFormat="1" applyFont="1" applyFill="1" applyBorder="1" applyAlignment="1">
      <alignment horizontal="center" vertical="center" wrapText="1"/>
    </xf>
    <xf numFmtId="14" fontId="6" fillId="12" borderId="12" xfId="0" applyNumberFormat="1" applyFont="1" applyFill="1" applyBorder="1" applyAlignment="1">
      <alignment horizontal="center" vertical="center" wrapText="1"/>
    </xf>
    <xf numFmtId="14" fontId="6" fillId="9" borderId="11" xfId="0" applyNumberFormat="1" applyFont="1" applyFill="1" applyBorder="1" applyAlignment="1">
      <alignment horizontal="center" vertical="center" wrapText="1"/>
    </xf>
    <xf numFmtId="14" fontId="6" fillId="9" borderId="55" xfId="0" applyNumberFormat="1" applyFont="1" applyFill="1" applyBorder="1" applyAlignment="1">
      <alignment horizontal="center" vertical="center" wrapText="1"/>
    </xf>
    <xf numFmtId="14" fontId="6" fillId="9" borderId="56" xfId="0" applyNumberFormat="1" applyFont="1" applyFill="1" applyBorder="1" applyAlignment="1">
      <alignment horizontal="center" vertical="center" wrapText="1"/>
    </xf>
    <xf numFmtId="14" fontId="6" fillId="9" borderId="53" xfId="0" applyNumberFormat="1" applyFont="1" applyFill="1" applyBorder="1" applyAlignment="1">
      <alignment horizontal="center" vertical="center" wrapText="1"/>
    </xf>
    <xf numFmtId="1" fontId="6" fillId="9" borderId="46" xfId="0" applyNumberFormat="1" applyFont="1" applyFill="1" applyBorder="1" applyAlignment="1">
      <alignment horizontal="center" vertical="center" wrapText="1"/>
    </xf>
    <xf numFmtId="14" fontId="6" fillId="9" borderId="46" xfId="0" applyNumberFormat="1" applyFont="1" applyFill="1" applyBorder="1" applyAlignment="1">
      <alignment horizontal="center" vertical="center" wrapText="1"/>
    </xf>
    <xf numFmtId="14" fontId="6" fillId="12" borderId="0" xfId="0" applyNumberFormat="1" applyFont="1" applyFill="1" applyAlignment="1">
      <alignment horizontal="center" vertical="center" wrapText="1"/>
    </xf>
    <xf numFmtId="1" fontId="6" fillId="9" borderId="29" xfId="0" applyNumberFormat="1" applyFont="1" applyFill="1" applyBorder="1" applyAlignment="1">
      <alignment horizontal="center" vertical="center" wrapText="1"/>
    </xf>
    <xf numFmtId="14" fontId="6" fillId="9" borderId="29" xfId="0" applyNumberFormat="1" applyFont="1" applyFill="1" applyBorder="1" applyAlignment="1">
      <alignment horizontal="center" vertical="center" wrapText="1"/>
    </xf>
    <xf numFmtId="14" fontId="6" fillId="12" borderId="30" xfId="0" applyNumberFormat="1" applyFont="1" applyFill="1" applyBorder="1" applyAlignment="1">
      <alignment horizontal="center" vertical="center" wrapText="1"/>
    </xf>
    <xf numFmtId="1" fontId="6" fillId="9" borderId="1" xfId="0" applyNumberFormat="1" applyFont="1" applyFill="1" applyBorder="1" applyAlignment="1">
      <alignment horizontal="center" vertical="center" wrapText="1"/>
    </xf>
    <xf numFmtId="14" fontId="6" fillId="9" borderId="1" xfId="0" applyNumberFormat="1" applyFont="1" applyFill="1" applyBorder="1" applyAlignment="1">
      <alignment horizontal="center" vertical="center" wrapText="1"/>
    </xf>
    <xf numFmtId="14" fontId="6" fillId="12" borderId="16" xfId="0" applyNumberFormat="1" applyFont="1" applyFill="1" applyBorder="1" applyAlignment="1">
      <alignment horizontal="center" vertical="center" wrapText="1"/>
    </xf>
    <xf numFmtId="1" fontId="6" fillId="9" borderId="31" xfId="0" applyNumberFormat="1" applyFont="1" applyFill="1" applyBorder="1" applyAlignment="1">
      <alignment horizontal="center" vertical="center" wrapText="1"/>
    </xf>
    <xf numFmtId="14" fontId="6" fillId="9" borderId="31" xfId="0" applyNumberFormat="1" applyFont="1" applyFill="1" applyBorder="1" applyAlignment="1">
      <alignment horizontal="center" vertical="center" wrapText="1"/>
    </xf>
    <xf numFmtId="14" fontId="6" fillId="12" borderId="15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17" fillId="8" borderId="40" xfId="0" applyFont="1" applyFill="1" applyBorder="1" applyAlignment="1">
      <alignment horizontal="center" vertical="center" wrapText="1"/>
    </xf>
    <xf numFmtId="0" fontId="17" fillId="8" borderId="21" xfId="0" applyFont="1" applyFill="1" applyBorder="1" applyAlignment="1">
      <alignment horizontal="center" vertical="center" wrapText="1"/>
    </xf>
    <xf numFmtId="9" fontId="17" fillId="8" borderId="21" xfId="2" applyFont="1" applyFill="1" applyBorder="1" applyAlignment="1">
      <alignment horizontal="center" vertical="center" wrapText="1"/>
    </xf>
    <xf numFmtId="0" fontId="17" fillId="8" borderId="57" xfId="0" applyFont="1" applyFill="1" applyBorder="1" applyAlignment="1">
      <alignment horizontal="center" vertical="center" wrapText="1"/>
    </xf>
    <xf numFmtId="0" fontId="17" fillId="12" borderId="21" xfId="0" applyFont="1" applyFill="1" applyBorder="1" applyAlignment="1">
      <alignment horizontal="center" vertical="center" wrapText="1"/>
    </xf>
    <xf numFmtId="169" fontId="17" fillId="12" borderId="21" xfId="0" applyNumberFormat="1" applyFont="1" applyFill="1" applyBorder="1" applyAlignment="1">
      <alignment horizontal="center" vertical="center" wrapText="1"/>
    </xf>
    <xf numFmtId="0" fontId="17" fillId="8" borderId="22" xfId="0" applyFont="1" applyFill="1" applyBorder="1" applyAlignment="1">
      <alignment horizontal="center" vertical="center" wrapText="1"/>
    </xf>
    <xf numFmtId="169" fontId="17" fillId="12" borderId="1" xfId="0" applyNumberFormat="1" applyFont="1" applyFill="1" applyBorder="1" applyAlignment="1">
      <alignment horizontal="center" vertical="center" wrapText="1"/>
    </xf>
    <xf numFmtId="0" fontId="17" fillId="8" borderId="1" xfId="0" applyFont="1" applyFill="1" applyBorder="1" applyAlignment="1">
      <alignment horizontal="center" vertical="center" wrapText="1"/>
    </xf>
    <xf numFmtId="0" fontId="17" fillId="8" borderId="50" xfId="0" applyFont="1" applyFill="1" applyBorder="1" applyAlignment="1">
      <alignment horizontal="center" vertical="center" wrapText="1"/>
    </xf>
    <xf numFmtId="0" fontId="17" fillId="8" borderId="53" xfId="0" applyFont="1" applyFill="1" applyBorder="1" applyAlignment="1">
      <alignment horizontal="center" vertical="center" wrapText="1"/>
    </xf>
    <xf numFmtId="0" fontId="17" fillId="8" borderId="58" xfId="0" applyFont="1" applyFill="1" applyBorder="1" applyAlignment="1">
      <alignment horizontal="center" vertical="center" wrapText="1"/>
    </xf>
    <xf numFmtId="0" fontId="17" fillId="8" borderId="51" xfId="0" applyFont="1" applyFill="1" applyBorder="1" applyAlignment="1">
      <alignment horizontal="center" vertical="center" wrapText="1"/>
    </xf>
    <xf numFmtId="0" fontId="3" fillId="15" borderId="59" xfId="0" applyFont="1" applyFill="1" applyBorder="1" applyAlignment="1">
      <alignment horizontal="center" vertical="center" wrapText="1"/>
    </xf>
    <xf numFmtId="0" fontId="3" fillId="15" borderId="7" xfId="0" applyFont="1" applyFill="1" applyBorder="1" applyAlignment="1">
      <alignment horizontal="center" vertical="center" wrapText="1"/>
    </xf>
    <xf numFmtId="0" fontId="3" fillId="15" borderId="17" xfId="0" applyFont="1" applyFill="1" applyBorder="1" applyAlignment="1">
      <alignment horizontal="center" vertical="center" wrapText="1"/>
    </xf>
    <xf numFmtId="9" fontId="14" fillId="15" borderId="31" xfId="2" applyFont="1" applyFill="1" applyBorder="1" applyAlignment="1">
      <alignment horizontal="center" vertical="center" wrapText="1"/>
    </xf>
    <xf numFmtId="0" fontId="14" fillId="15" borderId="31" xfId="0" applyFont="1" applyFill="1" applyBorder="1" applyAlignment="1">
      <alignment horizontal="center" vertical="center" wrapText="1"/>
    </xf>
    <xf numFmtId="0" fontId="14" fillId="15" borderId="8" xfId="0" applyFont="1" applyFill="1" applyBorder="1" applyAlignment="1">
      <alignment horizontal="center" vertical="center" wrapText="1"/>
    </xf>
    <xf numFmtId="0" fontId="14" fillId="15" borderId="7" xfId="0" applyFont="1" applyFill="1" applyBorder="1" applyAlignment="1">
      <alignment horizontal="center" vertical="center" wrapText="1"/>
    </xf>
    <xf numFmtId="0" fontId="14" fillId="15" borderId="17" xfId="0" applyFont="1" applyFill="1" applyBorder="1" applyAlignment="1">
      <alignment horizontal="center" vertical="center" wrapText="1"/>
    </xf>
    <xf numFmtId="0" fontId="14" fillId="15" borderId="19" xfId="0" applyFont="1" applyFill="1" applyBorder="1" applyAlignment="1">
      <alignment horizontal="center" vertical="center" wrapText="1"/>
    </xf>
    <xf numFmtId="0" fontId="14" fillId="15" borderId="14" xfId="0" applyFont="1" applyFill="1" applyBorder="1" applyAlignment="1">
      <alignment horizontal="center" vertical="center" wrapText="1"/>
    </xf>
    <xf numFmtId="169" fontId="14" fillId="15" borderId="14" xfId="0" applyNumberFormat="1" applyFont="1" applyFill="1" applyBorder="1" applyAlignment="1">
      <alignment horizontal="center" vertical="center" wrapText="1"/>
    </xf>
    <xf numFmtId="0" fontId="14" fillId="15" borderId="18" xfId="0" applyFont="1" applyFill="1" applyBorder="1" applyAlignment="1">
      <alignment horizontal="center" vertical="center" wrapText="1"/>
    </xf>
    <xf numFmtId="0" fontId="14" fillId="15" borderId="60" xfId="0" applyFont="1" applyFill="1" applyBorder="1" applyAlignment="1">
      <alignment horizontal="center" vertical="center" wrapText="1"/>
    </xf>
    <xf numFmtId="0" fontId="14" fillId="15" borderId="61" xfId="0" applyFont="1" applyFill="1" applyBorder="1" applyAlignment="1">
      <alignment horizontal="center" vertical="center" wrapText="1"/>
    </xf>
    <xf numFmtId="0" fontId="14" fillId="15" borderId="51" xfId="0" applyFont="1" applyFill="1" applyBorder="1" applyAlignment="1">
      <alignment horizontal="center" vertical="center" wrapText="1"/>
    </xf>
    <xf numFmtId="0" fontId="14" fillId="15" borderId="53" xfId="0" applyFont="1" applyFill="1" applyBorder="1" applyAlignment="1">
      <alignment horizontal="center" vertical="center" wrapText="1"/>
    </xf>
    <xf numFmtId="0" fontId="14" fillId="15" borderId="13" xfId="0" applyFont="1" applyFill="1" applyBorder="1" applyAlignment="1">
      <alignment horizontal="center" vertical="center" wrapText="1"/>
    </xf>
    <xf numFmtId="0" fontId="14" fillId="15" borderId="12" xfId="0" applyFont="1" applyFill="1" applyBorder="1" applyAlignment="1">
      <alignment horizontal="center" vertical="center" wrapText="1"/>
    </xf>
    <xf numFmtId="0" fontId="14" fillId="15" borderId="11" xfId="0" applyFont="1" applyFill="1" applyBorder="1" applyAlignment="1">
      <alignment horizontal="center" vertical="center" wrapText="1"/>
    </xf>
  </cellXfs>
  <cellStyles count="4">
    <cellStyle name="Hipervínculo" xfId="3" builtinId="8"/>
    <cellStyle name="Millares" xfId="1" builtinId="3"/>
    <cellStyle name="Normal" xfId="0" builtinId="0"/>
    <cellStyle name="Porcentaje" xfId="2" builtinId="5"/>
  </cellStyles>
  <dxfs count="89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3" formatCode="0%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70" formatCode="0.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9" formatCode="[$-F400]h:mm:ss\ AM/PM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9" formatCode="[$-F400]h:mm:ss\ AM/PM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border outline="0">
        <left style="medium">
          <color indexed="64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0</xdr:colOff>
      <xdr:row>0</xdr:row>
      <xdr:rowOff>0</xdr:rowOff>
    </xdr:from>
    <xdr:to>
      <xdr:col>20</xdr:col>
      <xdr:colOff>304800</xdr:colOff>
      <xdr:row>0</xdr:row>
      <xdr:rowOff>304800</xdr:rowOff>
    </xdr:to>
    <xdr:sp macro="" textlink="">
      <xdr:nvSpPr>
        <xdr:cNvPr id="2" name="AutoShape 1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</xdr:col>
      <xdr:colOff>0</xdr:colOff>
      <xdr:row>0</xdr:row>
      <xdr:rowOff>0</xdr:rowOff>
    </xdr:from>
    <xdr:to>
      <xdr:col>20</xdr:col>
      <xdr:colOff>304800</xdr:colOff>
      <xdr:row>0</xdr:row>
      <xdr:rowOff>304800</xdr:rowOff>
    </xdr:to>
    <xdr:sp macro="" textlink="">
      <xdr:nvSpPr>
        <xdr:cNvPr id="3" name="AutoShape 2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</xdr:col>
      <xdr:colOff>0</xdr:colOff>
      <xdr:row>0</xdr:row>
      <xdr:rowOff>0</xdr:rowOff>
    </xdr:from>
    <xdr:to>
      <xdr:col>20</xdr:col>
      <xdr:colOff>304800</xdr:colOff>
      <xdr:row>0</xdr:row>
      <xdr:rowOff>304800</xdr:rowOff>
    </xdr:to>
    <xdr:sp macro="" textlink="">
      <xdr:nvSpPr>
        <xdr:cNvPr id="4" name="AutoShape 3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</xdr:col>
      <xdr:colOff>0</xdr:colOff>
      <xdr:row>0</xdr:row>
      <xdr:rowOff>0</xdr:rowOff>
    </xdr:from>
    <xdr:to>
      <xdr:col>20</xdr:col>
      <xdr:colOff>304800</xdr:colOff>
      <xdr:row>0</xdr:row>
      <xdr:rowOff>304800</xdr:rowOff>
    </xdr:to>
    <xdr:sp macro="" textlink="">
      <xdr:nvSpPr>
        <xdr:cNvPr id="5" name="AutoShape 4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</xdr:col>
      <xdr:colOff>0</xdr:colOff>
      <xdr:row>0</xdr:row>
      <xdr:rowOff>0</xdr:rowOff>
    </xdr:from>
    <xdr:to>
      <xdr:col>20</xdr:col>
      <xdr:colOff>304800</xdr:colOff>
      <xdr:row>0</xdr:row>
      <xdr:rowOff>304800</xdr:rowOff>
    </xdr:to>
    <xdr:sp macro="" textlink="">
      <xdr:nvSpPr>
        <xdr:cNvPr id="6" name="AutoShape 5" descr="blob:https://web.whatsapp.com/75f5a9ac-abbd-4dc9-8f60-5a2523f19150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7" name="AutoShape 1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8" name="AutoShape 2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9" name="AutoShape 3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10" name="AutoShape 4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11" name="AutoShape 5" descr="blob:https://web.whatsapp.com/75f5a9ac-abbd-4dc9-8f60-5a2523f1915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12" name="AutoShape 1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13" name="AutoShape 2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14" name="AutoShape 3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15" name="AutoShape 4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16" name="AutoShape 5" descr="blob:https://web.whatsapp.com/75f5a9ac-abbd-4dc9-8f60-5a2523f19150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17" name="AutoShape 1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18" name="AutoShape 2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19" name="AutoShape 3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20" name="AutoShape 4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21" name="AutoShape 5" descr="blob:https://web.whatsapp.com/75f5a9ac-abbd-4dc9-8f60-5a2523f1915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20</xdr:col>
      <xdr:colOff>0</xdr:colOff>
      <xdr:row>0</xdr:row>
      <xdr:rowOff>0</xdr:rowOff>
    </xdr:from>
    <xdr:to>
      <xdr:col>20</xdr:col>
      <xdr:colOff>304800</xdr:colOff>
      <xdr:row>0</xdr:row>
      <xdr:rowOff>304800</xdr:rowOff>
    </xdr:to>
    <xdr:sp macro="" textlink="">
      <xdr:nvSpPr>
        <xdr:cNvPr id="22" name="AutoShape 1" descr="blob:https://web.whatsapp.com/5168e8e6-f1d5-4efa-9747-f9104c089c4b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23" name="AutoShape 1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24" name="AutoShape 2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25" name="AutoShape 3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26" name="AutoShape 4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27" name="AutoShape 5" descr="blob:https://web.whatsapp.com/75f5a9ac-abbd-4dc9-8f60-5a2523f19150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28" name="AutoShape 1" descr="blob:https://web.whatsapp.com/5168e8e6-f1d5-4efa-9747-f9104c089c4b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29" name="AutoShape 1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30" name="AutoShape 2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31" name="AutoShape 3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32" name="AutoShape 4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33" name="AutoShape 5" descr="blob:https://web.whatsapp.com/75f5a9ac-abbd-4dc9-8f60-5a2523f19150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34" name="AutoShape 1" descr="blob:https://web.whatsapp.com/5168e8e6-f1d5-4efa-9747-f9104c089c4b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35" name="AutoShape 1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36" name="AutoShape 2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37" name="AutoShape 3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38" name="AutoShape 4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39" name="AutoShape 5" descr="blob:https://web.whatsapp.com/75f5a9ac-abbd-4dc9-8f60-5a2523f19150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40" name="AutoShape 1" descr="blob:https://web.whatsapp.com/5168e8e6-f1d5-4efa-9747-f9104c089c4b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41" name="AutoShape 1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42" name="AutoShape 2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43" name="AutoShape 3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44" name="AutoShape 4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45" name="AutoShape 5" descr="blob:https://web.whatsapp.com/75f5a9ac-abbd-4dc9-8f60-5a2523f19150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46" name="AutoShape 1" descr="blob:https://web.whatsapp.com/5168e8e6-f1d5-4efa-9747-f9104c089c4b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47" name="AutoShape 1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48" name="AutoShape 2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49" name="AutoShape 3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50" name="AutoShape 4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51" name="AutoShape 5" descr="blob:https://web.whatsapp.com/75f5a9ac-abbd-4dc9-8f60-5a2523f191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52" name="AutoShape 1" descr="blob:https://web.whatsapp.com/5168e8e6-f1d5-4efa-9747-f9104c089c4b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53" name="AutoShape 1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54" name="AutoShape 2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55" name="AutoShape 3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56" name="AutoShape 4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57" name="AutoShape 5" descr="blob:https://web.whatsapp.com/75f5a9ac-abbd-4dc9-8f60-5a2523f19150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58" name="AutoShape 1" descr="blob:https://web.whatsapp.com/5168e8e6-f1d5-4efa-9747-f9104c089c4b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59" name="AutoShape 1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60" name="AutoShape 2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61" name="AutoShape 3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62" name="AutoShape 4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63" name="AutoShape 5" descr="blob:https://web.whatsapp.com/75f5a9ac-abbd-4dc9-8f60-5a2523f19150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64" name="AutoShape 1" descr="blob:https://web.whatsapp.com/5168e8e6-f1d5-4efa-9747-f9104c089c4b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65" name="AutoShape 1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66" name="AutoShape 2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67" name="AutoShape 3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68" name="AutoShape 4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69" name="AutoShape 5" descr="blob:https://web.whatsapp.com/75f5a9ac-abbd-4dc9-8f60-5a2523f19150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70" name="AutoShape 1" descr="blob:https://web.whatsapp.com/5168e8e6-f1d5-4efa-9747-f9104c089c4b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71" name="AutoShape 1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72" name="AutoShape 2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73" name="AutoShape 3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74" name="AutoShape 4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75" name="AutoShape 5" descr="blob:https://web.whatsapp.com/75f5a9ac-abbd-4dc9-8f60-5a2523f19150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0</xdr:row>
      <xdr:rowOff>0</xdr:rowOff>
    </xdr:from>
    <xdr:ext cx="304800" cy="304800"/>
    <xdr:sp macro="" textlink="">
      <xdr:nvSpPr>
        <xdr:cNvPr id="76" name="AutoShape 1" descr="blob:https://web.whatsapp.com/5168e8e6-f1d5-4efa-9747-f9104c089c4b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2</xdr:row>
      <xdr:rowOff>0</xdr:rowOff>
    </xdr:from>
    <xdr:ext cx="304800" cy="304800"/>
    <xdr:sp macro="" textlink="">
      <xdr:nvSpPr>
        <xdr:cNvPr id="77" name="AutoShape 1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92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2</xdr:row>
      <xdr:rowOff>0</xdr:rowOff>
    </xdr:from>
    <xdr:ext cx="304800" cy="304800"/>
    <xdr:sp macro="" textlink="">
      <xdr:nvSpPr>
        <xdr:cNvPr id="78" name="AutoShape 2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92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2</xdr:row>
      <xdr:rowOff>0</xdr:rowOff>
    </xdr:from>
    <xdr:ext cx="304800" cy="304800"/>
    <xdr:sp macro="" textlink="">
      <xdr:nvSpPr>
        <xdr:cNvPr id="79" name="AutoShape 3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92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2</xdr:row>
      <xdr:rowOff>0</xdr:rowOff>
    </xdr:from>
    <xdr:ext cx="304800" cy="304800"/>
    <xdr:sp macro="" textlink="">
      <xdr:nvSpPr>
        <xdr:cNvPr id="80" name="AutoShape 4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92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2</xdr:row>
      <xdr:rowOff>0</xdr:rowOff>
    </xdr:from>
    <xdr:ext cx="304800" cy="304800"/>
    <xdr:sp macro="" textlink="">
      <xdr:nvSpPr>
        <xdr:cNvPr id="81" name="AutoShape 5" descr="blob:https://web.whatsapp.com/75f5a9ac-abbd-4dc9-8f60-5a2523f1915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92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2</xdr:row>
      <xdr:rowOff>0</xdr:rowOff>
    </xdr:from>
    <xdr:ext cx="304800" cy="304800"/>
    <xdr:sp macro="" textlink="">
      <xdr:nvSpPr>
        <xdr:cNvPr id="82" name="AutoShape 1" descr="blob:https://web.whatsapp.com/5168e8e6-f1d5-4efa-9747-f9104c089c4b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92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2</xdr:row>
      <xdr:rowOff>0</xdr:rowOff>
    </xdr:from>
    <xdr:ext cx="304800" cy="304800"/>
    <xdr:sp macro="" textlink="">
      <xdr:nvSpPr>
        <xdr:cNvPr id="83" name="AutoShape 1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92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2</xdr:row>
      <xdr:rowOff>0</xdr:rowOff>
    </xdr:from>
    <xdr:ext cx="304800" cy="304800"/>
    <xdr:sp macro="" textlink="">
      <xdr:nvSpPr>
        <xdr:cNvPr id="84" name="AutoShape 2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92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2</xdr:row>
      <xdr:rowOff>0</xdr:rowOff>
    </xdr:from>
    <xdr:ext cx="304800" cy="304800"/>
    <xdr:sp macro="" textlink="">
      <xdr:nvSpPr>
        <xdr:cNvPr id="85" name="AutoShape 3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92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2</xdr:row>
      <xdr:rowOff>0</xdr:rowOff>
    </xdr:from>
    <xdr:ext cx="304800" cy="304800"/>
    <xdr:sp macro="" textlink="">
      <xdr:nvSpPr>
        <xdr:cNvPr id="86" name="AutoShape 4" descr="blob:https://web.whatsapp.com/a5bb901c-233d-4e99-9963-74e5002bbe6d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92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2</xdr:row>
      <xdr:rowOff>0</xdr:rowOff>
    </xdr:from>
    <xdr:ext cx="304800" cy="304800"/>
    <xdr:sp macro="" textlink="">
      <xdr:nvSpPr>
        <xdr:cNvPr id="87" name="AutoShape 5" descr="blob:https://web.whatsapp.com/75f5a9ac-abbd-4dc9-8f60-5a2523f19150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92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2</xdr:row>
      <xdr:rowOff>0</xdr:rowOff>
    </xdr:from>
    <xdr:ext cx="304800" cy="304800"/>
    <xdr:sp macro="" textlink="">
      <xdr:nvSpPr>
        <xdr:cNvPr id="88" name="AutoShape 1" descr="blob:https://web.whatsapp.com/5168e8e6-f1d5-4efa-9747-f9104c089c4b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11639550" y="92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E04DA62-F0B0-4C3F-B27C-CFEB71936C54}" name="Tabla1" displayName="Tabla1" ref="B2:AZ769" totalsRowCount="1" headerRowDxfId="88" tableBorderDxfId="87">
  <autoFilter ref="B2:AZ768" xr:uid="{00000000-0009-0000-0100-000001000000}">
    <filterColumn colId="0">
      <filters>
        <dateGroupItem year="2026" month="10" day="30" dateTimeGrouping="day"/>
        <dateGroupItem year="2026" month="11" dateTimeGrouping="month"/>
      </filters>
    </filterColumn>
  </autoFilter>
  <tableColumns count="51">
    <tableColumn id="1" xr3:uid="{00000000-0010-0000-0000-000001000000}" name="FECHA" totalsRowLabel="Total" totalsRowDxfId="86"/>
    <tableColumn id="2" xr3:uid="{00000000-0010-0000-0000-000002000000}" name="DIA" totalsRowDxfId="85"/>
    <tableColumn id="3" xr3:uid="{00000000-0010-0000-0000-000003000000}" name="CAN. " totalsRowFunction="sum" totalsRowDxfId="84"/>
    <tableColumn id="4" xr3:uid="{00000000-0010-0000-0000-000004000000}" name="MAQUINARIA/EQUIPO" totalsRowFunction="sum" totalsRowDxfId="83"/>
    <tableColumn id="5" xr3:uid="{00000000-0010-0000-0000-000005000000}" name="OPERADOR/CHOFER" totalsRowDxfId="82"/>
    <tableColumn id="6" xr3:uid="{00000000-0010-0000-0000-000006000000}" name="D.M." totalsRowDxfId="81"/>
    <tableColumn id="7" xr3:uid="{00000000-0010-0000-0000-000007000000}" name="BARRIO" totalsRowDxfId="80"/>
    <tableColumn id="8" xr3:uid="{00000000-0010-0000-0000-000008000000}" name="UV" totalsRowDxfId="79"/>
    <tableColumn id="51" xr3:uid="{00000000-0010-0000-0000-000033000000}" name="AREA DE APOYO" totalsRowDxfId="78"/>
    <tableColumn id="9" xr3:uid="{00000000-0010-0000-0000-000009000000}" name="TRABAJOS REALIZADOS" totalsRowDxfId="77"/>
    <tableColumn id="10" xr3:uid="{00000000-0010-0000-0000-00000A000000}" name="PERFILADO DE VIAS ML" totalsRowFunction="sum" totalsRowDxfId="76"/>
    <tableColumn id="11" xr3:uid="{00000000-0010-0000-0000-00000B000000}" name="CARGUIO RETRO M3" totalsRowFunction="sum" totalsRowDxfId="75"/>
    <tableColumn id="12" xr3:uid="{00000000-0010-0000-0000-00000C000000}" name="N° VIAJES" totalsRowFunction="sum" totalsRowDxfId="74"/>
    <tableColumn id="13" xr3:uid="{00000000-0010-0000-0000-00000D000000}" name="ACARREO VOLQUETA M3" totalsRowFunction="sum" totalsRowDxfId="73"/>
    <tableColumn id="14" xr3:uid="{00000000-0010-0000-0000-00000E000000}" name="ML CANAL" totalsRowFunction="sum" totalsRowDxfId="72"/>
    <tableColumn id="15" xr3:uid="{00000000-0010-0000-0000-00000F000000}" name="HORA INICIAL" dataDxfId="70" totalsRowDxfId="71"/>
    <tableColumn id="16" xr3:uid="{00000000-0010-0000-0000-000010000000}" name="HORA FINAL" dataDxfId="68" totalsRowDxfId="69"/>
    <tableColumn id="17" xr3:uid="{00000000-0010-0000-0000-000011000000}" name="HORA TOTAL" dataDxfId="66" totalsRowDxfId="67"/>
    <tableColumn id="18" xr3:uid="{00000000-0010-0000-0000-000012000000}" name="HOROMETRO INICIAL " dataDxfId="64" totalsRowDxfId="65"/>
    <tableColumn id="19" xr3:uid="{00000000-0010-0000-0000-000013000000}" name="HOROMETRO FINAL" dataDxfId="62" totalsRowDxfId="63"/>
    <tableColumn id="20" xr3:uid="{00000000-0010-0000-0000-000014000000}" name="HOMOMETRO TOTAL" totalsRowFunction="sum" dataDxfId="60" totalsRowDxfId="61"/>
    <tableColumn id="21" xr3:uid="{00000000-0010-0000-0000-000015000000}" name="ODOMETRO INICIAL " dataDxfId="58" totalsRowDxfId="59"/>
    <tableColumn id="22" xr3:uid="{00000000-0010-0000-0000-000016000000}" name="ODOMETRO FINAL" dataDxfId="56" totalsRowDxfId="57"/>
    <tableColumn id="23" xr3:uid="{00000000-0010-0000-0000-000017000000}" name="ODOMETRO TOTAL" totalsRowFunction="sum" dataDxfId="54" totalsRowDxfId="55"/>
    <tableColumn id="24" xr3:uid="{00000000-0010-0000-0000-000018000000}" name="HORA INICIAL2" dataDxfId="52" totalsRowDxfId="53"/>
    <tableColumn id="25" xr3:uid="{00000000-0010-0000-0000-000019000000}" name="HORA FINAL2" dataDxfId="50" totalsRowDxfId="51"/>
    <tableColumn id="26" xr3:uid="{00000000-0010-0000-0000-00001A000000}" name="HORA EFECTIVA" dataDxfId="48" totalsRowDxfId="49"/>
    <tableColumn id="27" xr3:uid="{00000000-0010-0000-0000-00001B000000}" name="HOROMETRO INICIAL EFECTIVO" dataDxfId="46" totalsRowDxfId="47"/>
    <tableColumn id="28" xr3:uid="{00000000-0010-0000-0000-00001C000000}" name="HOROMETRO FINAL EFECTIVO" dataDxfId="44" totalsRowDxfId="45"/>
    <tableColumn id="29" xr3:uid="{00000000-0010-0000-0000-00001D000000}" name="HOROMETRO TOTAL EFECTIVO" dataDxfId="42" totalsRowDxfId="43"/>
    <tableColumn id="30" xr3:uid="{00000000-0010-0000-0000-00001E000000}" name="ODOMETRO INICIAL EFECTIVO" dataDxfId="40" totalsRowDxfId="41"/>
    <tableColumn id="31" xr3:uid="{00000000-0010-0000-0000-00001F000000}" name="ODOMETRO FINAL EFECTIVO" dataDxfId="38" totalsRowDxfId="39"/>
    <tableColumn id="32" xr3:uid="{00000000-0010-0000-0000-000020000000}" name="ODOMETRO TOTAL EFECTIVO " dataDxfId="36" totalsRowDxfId="37"/>
    <tableColumn id="33" xr3:uid="{00000000-0010-0000-0000-000021000000}" name="CAPACIDAD DE TANQUE" dataDxfId="34" totalsRowDxfId="35"/>
    <tableColumn id="34" xr3:uid="{00000000-0010-0000-0000-000022000000}" name="CARGUIO DE COMBUSTIBLE" totalsRowFunction="sum" dataDxfId="32" totalsRowDxfId="33"/>
    <tableColumn id="35" xr3:uid="{00000000-0010-0000-0000-000023000000}" name="INICIAL" dataDxfId="30" totalsRowDxfId="31"/>
    <tableColumn id="36" xr3:uid="{00000000-0010-0000-0000-000024000000}" name="FINAL" dataDxfId="28" totalsRowDxfId="29"/>
    <tableColumn id="37" xr3:uid="{00000000-0010-0000-0000-000025000000}" name="CONSUMIDO" totalsRowFunction="sum" dataDxfId="26" totalsRowDxfId="27"/>
    <tableColumn id="38" xr3:uid="{00000000-0010-0000-0000-000026000000}" name="L/H                     " totalsRowFunction="average" dataDxfId="24" totalsRowDxfId="25"/>
    <tableColumn id="39" xr3:uid="{00000000-0010-0000-0000-000027000000}" name="KM/L" totalsRowFunction="average" dataDxfId="22" totalsRowDxfId="23"/>
    <tableColumn id="40" xr3:uid="{00000000-0010-0000-0000-000028000000}" name="KM/H" totalsRowFunction="average" dataDxfId="20" totalsRowDxfId="21" dataCellStyle="Porcentaje"/>
    <tableColumn id="41" xr3:uid="{00000000-0010-0000-0000-000029000000}" name="ML/H     " totalsRowFunction="average" dataDxfId="18" totalsRowDxfId="19"/>
    <tableColumn id="42" xr3:uid="{00000000-0010-0000-0000-00002A000000}" name="M3/H" totalsRowFunction="average" dataDxfId="16" totalsRowDxfId="17"/>
    <tableColumn id="43" xr3:uid="{00000000-0010-0000-0000-00002B000000}" name="%" dataDxfId="14" totalsRowDxfId="15"/>
    <tableColumn id="44" xr3:uid="{00000000-0010-0000-0000-00002C000000}" name="OBSERVACIONES" dataDxfId="12" totalsRowDxfId="13"/>
    <tableColumn id="45" xr3:uid="{00000000-0010-0000-0000-00002D000000}" name="ESTADO DEL EQUIPO" dataDxfId="10" totalsRowDxfId="11"/>
    <tableColumn id="46" xr3:uid="{00000000-0010-0000-0000-00002E000000}" name="INSPECTOR" dataDxfId="8" totalsRowDxfId="9"/>
    <tableColumn id="47" xr3:uid="{00000000-0010-0000-0000-00002F000000}" name="UBICACIÓN" dataDxfId="6" totalsRowDxfId="7"/>
    <tableColumn id="48" xr3:uid="{00000000-0010-0000-0000-000030000000}" name="PRESIDENTE DE BARRIO" dataDxfId="4" totalsRowDxfId="5"/>
    <tableColumn id="49" xr3:uid="{00000000-0010-0000-0000-000031000000}" name="NUMERO TELEFONICO" dataDxfId="2" totalsRowDxfId="3"/>
    <tableColumn id="50" xr3:uid="{00000000-0010-0000-0000-000032000000}" name="FISCAL" totalsRowFunction="count" dataDxfId="0" totalsRowDxfId="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INF.%20N&#176;046%20-%20INF.%20SEMANAL%20DEL%2030%20DE%20OCT.%20AL%2005%20DE%20NOVIEMBRE%20DEL%202026%20-%20BACHEO%20-%20copia.xlsx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maps.google.com/maps?q=-17.72121238708496%2C-63.13893508911133&amp;z=17&amp;hl=es" TargetMode="External"/><Relationship Id="rId13" Type="http://schemas.openxmlformats.org/officeDocument/2006/relationships/table" Target="../tables/table1.xml"/><Relationship Id="rId3" Type="http://schemas.openxmlformats.org/officeDocument/2006/relationships/hyperlink" Target="https://maps.google.com/?q=-17.886421,-63.069103" TargetMode="External"/><Relationship Id="rId7" Type="http://schemas.openxmlformats.org/officeDocument/2006/relationships/hyperlink" Target="https://maps.google.com/maps?q=-17.72121238708496%2C-63.13893508911133&amp;z=17&amp;hl=es" TargetMode="External"/><Relationship Id="rId12" Type="http://schemas.openxmlformats.org/officeDocument/2006/relationships/vmlDrawing" Target="../drawings/vmlDrawing1.vml"/><Relationship Id="rId2" Type="http://schemas.openxmlformats.org/officeDocument/2006/relationships/hyperlink" Target="https://maps.google.com/?q=-17.886421,-63.069103" TargetMode="External"/><Relationship Id="rId1" Type="http://schemas.openxmlformats.org/officeDocument/2006/relationships/hyperlink" Target="https://maps.google.com/?q=-17.886421,-63.069103" TargetMode="External"/><Relationship Id="rId6" Type="http://schemas.openxmlformats.org/officeDocument/2006/relationships/hyperlink" Target="https://maps.google.com/?q=-17.747406,-63.166660" TargetMode="External"/><Relationship Id="rId11" Type="http://schemas.openxmlformats.org/officeDocument/2006/relationships/printerSettings" Target="../printerSettings/printerSettings2.bin"/><Relationship Id="rId5" Type="http://schemas.openxmlformats.org/officeDocument/2006/relationships/hyperlink" Target="https://maps.google.com/?q=-17.747406,-63.166660" TargetMode="External"/><Relationship Id="rId10" Type="http://schemas.openxmlformats.org/officeDocument/2006/relationships/hyperlink" Target="https://maps.google.com/?q=-17.704981,-63.088242" TargetMode="External"/><Relationship Id="rId4" Type="http://schemas.openxmlformats.org/officeDocument/2006/relationships/hyperlink" Target="https://maps.google.com/?q=-17.747406,-63.166660" TargetMode="External"/><Relationship Id="rId9" Type="http://schemas.openxmlformats.org/officeDocument/2006/relationships/hyperlink" Target="https://maps.google.com/?q=-17.704981,-63.088242" TargetMode="External"/><Relationship Id="rId1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T31"/>
  <sheetViews>
    <sheetView zoomScale="70" zoomScaleNormal="70" workbookViewId="0">
      <pane xSplit="5" ySplit="4" topLeftCell="F26" activePane="bottomRight" state="frozen"/>
      <selection pane="topRight" activeCell="D1" sqref="D1"/>
      <selection pane="bottomLeft" activeCell="A5" sqref="A5"/>
      <selection pane="bottomRight" activeCell="F28" sqref="F28"/>
    </sheetView>
  </sheetViews>
  <sheetFormatPr baseColWidth="10" defaultRowHeight="15" x14ac:dyDescent="0.25"/>
  <cols>
    <col min="2" max="3" width="11.28515625" customWidth="1"/>
    <col min="4" max="4" width="17" customWidth="1"/>
    <col min="5" max="6" width="11" customWidth="1"/>
    <col min="7" max="7" width="25.28515625" customWidth="1"/>
    <col min="8" max="8" width="8.7109375" customWidth="1"/>
    <col min="9" max="9" width="17.7109375" customWidth="1"/>
    <col min="10" max="10" width="22.28515625" customWidth="1"/>
    <col min="11" max="11" width="17" customWidth="1"/>
    <col min="12" max="12" width="10.5703125" customWidth="1"/>
    <col min="13" max="13" width="9.5703125" hidden="1" customWidth="1"/>
    <col min="14" max="14" width="12.42578125" hidden="1" customWidth="1"/>
    <col min="15" max="17" width="9.5703125" hidden="1" customWidth="1"/>
    <col min="18" max="18" width="10.85546875" hidden="1" customWidth="1"/>
    <col min="19" max="19" width="12.5703125" hidden="1" customWidth="1"/>
    <col min="20" max="20" width="29.28515625" hidden="1" customWidth="1"/>
  </cols>
  <sheetData>
    <row r="1" spans="2:20" ht="48.75" customHeight="1" x14ac:dyDescent="0.25">
      <c r="B1" s="52" t="s">
        <v>24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</row>
    <row r="2" spans="2:20" ht="24" customHeight="1" x14ac:dyDescent="0.25"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</row>
    <row r="3" spans="2:20" ht="80.25" customHeight="1" x14ac:dyDescent="0.25">
      <c r="B3" s="47" t="s">
        <v>9</v>
      </c>
      <c r="C3" s="47" t="s">
        <v>26</v>
      </c>
      <c r="D3" s="53" t="s">
        <v>0</v>
      </c>
      <c r="E3" s="47" t="s">
        <v>21</v>
      </c>
      <c r="F3" s="47" t="s">
        <v>11</v>
      </c>
      <c r="G3" s="53" t="s">
        <v>2</v>
      </c>
      <c r="H3" s="47" t="s">
        <v>3</v>
      </c>
      <c r="I3" s="47" t="s">
        <v>4</v>
      </c>
      <c r="J3" s="47" t="s">
        <v>5</v>
      </c>
      <c r="K3" s="47" t="s">
        <v>7</v>
      </c>
      <c r="L3" s="47" t="s">
        <v>6</v>
      </c>
      <c r="M3" s="49" t="s">
        <v>8</v>
      </c>
      <c r="N3" s="50"/>
      <c r="O3" s="50"/>
      <c r="P3" s="50"/>
      <c r="Q3" s="50"/>
      <c r="R3" s="50"/>
      <c r="S3" s="51"/>
      <c r="T3" s="1" t="s">
        <v>1</v>
      </c>
    </row>
    <row r="4" spans="2:20" ht="42.75" customHeight="1" x14ac:dyDescent="0.25">
      <c r="B4" s="48"/>
      <c r="C4" s="48"/>
      <c r="D4" s="54"/>
      <c r="E4" s="48"/>
      <c r="F4" s="48"/>
      <c r="G4" s="54"/>
      <c r="H4" s="48"/>
      <c r="I4" s="48"/>
      <c r="J4" s="48"/>
      <c r="K4" s="48"/>
      <c r="L4" s="48"/>
      <c r="M4" s="1" t="s">
        <v>14</v>
      </c>
      <c r="N4" s="1" t="s">
        <v>25</v>
      </c>
      <c r="O4" s="1" t="s">
        <v>15</v>
      </c>
      <c r="P4" s="1" t="s">
        <v>16</v>
      </c>
      <c r="Q4" s="1" t="s">
        <v>17</v>
      </c>
      <c r="R4" s="1" t="s">
        <v>18</v>
      </c>
      <c r="S4" s="1" t="s">
        <v>19</v>
      </c>
      <c r="T4" s="1"/>
    </row>
    <row r="5" spans="2:20" ht="75.75" customHeight="1" x14ac:dyDescent="0.25">
      <c r="B5" s="4">
        <v>1</v>
      </c>
      <c r="C5" s="4">
        <v>43</v>
      </c>
      <c r="D5" s="5">
        <v>46325</v>
      </c>
      <c r="E5" s="3">
        <v>1</v>
      </c>
      <c r="F5" s="2" t="s">
        <v>13</v>
      </c>
      <c r="G5" s="6" t="s">
        <v>31</v>
      </c>
      <c r="H5" s="2">
        <v>11</v>
      </c>
      <c r="I5" s="7" t="s">
        <v>30</v>
      </c>
      <c r="J5" s="6" t="s">
        <v>27</v>
      </c>
      <c r="K5" s="9">
        <f>3.5*2.2+2*1+1.5*1</f>
        <v>11.200000000000001</v>
      </c>
      <c r="L5" s="2" t="s">
        <v>20</v>
      </c>
      <c r="M5" s="7"/>
      <c r="N5" s="7"/>
      <c r="O5" s="7"/>
      <c r="P5" s="7"/>
      <c r="Q5" s="7"/>
      <c r="R5" s="7"/>
      <c r="S5" s="7"/>
      <c r="T5" s="8"/>
    </row>
    <row r="6" spans="2:20" ht="90" customHeight="1" x14ac:dyDescent="0.25">
      <c r="B6" s="4">
        <v>2</v>
      </c>
      <c r="C6" s="4">
        <v>43</v>
      </c>
      <c r="D6" s="5">
        <v>46325</v>
      </c>
      <c r="E6" s="3">
        <v>1</v>
      </c>
      <c r="F6" s="2" t="s">
        <v>13</v>
      </c>
      <c r="G6" s="6" t="s">
        <v>32</v>
      </c>
      <c r="H6" s="2">
        <v>11</v>
      </c>
      <c r="I6" s="7" t="s">
        <v>30</v>
      </c>
      <c r="J6" s="6" t="s">
        <v>27</v>
      </c>
      <c r="K6" s="9">
        <f>2*2+3*1+2*1.5</f>
        <v>10</v>
      </c>
      <c r="L6" s="2" t="s">
        <v>20</v>
      </c>
      <c r="M6" s="7"/>
      <c r="N6" s="7"/>
      <c r="O6" s="7"/>
      <c r="P6" s="7"/>
      <c r="Q6" s="7"/>
      <c r="R6" s="7"/>
      <c r="S6" s="7"/>
      <c r="T6" s="8"/>
    </row>
    <row r="7" spans="2:20" ht="73.5" customHeight="1" x14ac:dyDescent="0.25">
      <c r="B7" s="4">
        <v>3</v>
      </c>
      <c r="C7" s="4">
        <v>43</v>
      </c>
      <c r="D7" s="5">
        <v>46325</v>
      </c>
      <c r="E7" s="3">
        <v>2</v>
      </c>
      <c r="F7" s="2" t="s">
        <v>12</v>
      </c>
      <c r="G7" s="7" t="s">
        <v>28</v>
      </c>
      <c r="H7" s="2">
        <v>1</v>
      </c>
      <c r="I7" s="7" t="s">
        <v>30</v>
      </c>
      <c r="J7" s="6" t="s">
        <v>27</v>
      </c>
      <c r="K7" s="9">
        <f>7*3</f>
        <v>21</v>
      </c>
      <c r="L7" s="2" t="s">
        <v>20</v>
      </c>
      <c r="M7" s="7"/>
      <c r="N7" s="7"/>
      <c r="O7" s="7"/>
      <c r="P7" s="7"/>
      <c r="Q7" s="7"/>
      <c r="R7" s="7"/>
      <c r="S7" s="7"/>
      <c r="T7" s="8"/>
    </row>
    <row r="8" spans="2:20" ht="83.25" customHeight="1" x14ac:dyDescent="0.25">
      <c r="B8" s="4">
        <v>4</v>
      </c>
      <c r="C8" s="4">
        <v>43</v>
      </c>
      <c r="D8" s="5">
        <v>46325</v>
      </c>
      <c r="E8" s="3">
        <v>3</v>
      </c>
      <c r="F8" s="2" t="s">
        <v>13</v>
      </c>
      <c r="G8" s="6" t="s">
        <v>33</v>
      </c>
      <c r="H8" s="2">
        <v>5</v>
      </c>
      <c r="I8" s="7" t="s">
        <v>34</v>
      </c>
      <c r="J8" s="6" t="s">
        <v>27</v>
      </c>
      <c r="K8" s="9">
        <f>3*1.8</f>
        <v>5.4</v>
      </c>
      <c r="L8" s="2" t="s">
        <v>20</v>
      </c>
      <c r="M8" s="7"/>
      <c r="N8" s="7"/>
      <c r="O8" s="7"/>
      <c r="P8" s="7"/>
      <c r="Q8" s="7"/>
      <c r="R8" s="7"/>
      <c r="S8" s="7"/>
      <c r="T8" s="8"/>
    </row>
    <row r="9" spans="2:20" ht="81" customHeight="1" x14ac:dyDescent="0.25">
      <c r="B9" s="4">
        <v>5</v>
      </c>
      <c r="C9" s="4">
        <v>43</v>
      </c>
      <c r="D9" s="5">
        <v>46325</v>
      </c>
      <c r="E9" s="3">
        <v>4</v>
      </c>
      <c r="F9" s="2" t="s">
        <v>13</v>
      </c>
      <c r="G9" s="6" t="s">
        <v>29</v>
      </c>
      <c r="H9" s="2">
        <v>5</v>
      </c>
      <c r="I9" s="7" t="s">
        <v>30</v>
      </c>
      <c r="J9" s="6" t="s">
        <v>27</v>
      </c>
      <c r="K9" s="9">
        <v>12.96</v>
      </c>
      <c r="L9" s="2" t="s">
        <v>20</v>
      </c>
      <c r="M9" s="7"/>
      <c r="N9" s="7"/>
      <c r="O9" s="7"/>
      <c r="P9" s="7"/>
      <c r="Q9" s="7"/>
      <c r="R9" s="7"/>
      <c r="S9" s="7"/>
      <c r="T9" s="8"/>
    </row>
    <row r="10" spans="2:20" ht="75.75" customHeight="1" x14ac:dyDescent="0.25">
      <c r="B10" s="4">
        <v>6</v>
      </c>
      <c r="C10" s="4">
        <v>44</v>
      </c>
      <c r="D10" s="5">
        <v>46329</v>
      </c>
      <c r="E10" s="3">
        <v>1</v>
      </c>
      <c r="F10" s="2" t="s">
        <v>13</v>
      </c>
      <c r="G10" s="6" t="s">
        <v>35</v>
      </c>
      <c r="H10" s="2">
        <v>11</v>
      </c>
      <c r="I10" s="7" t="s">
        <v>30</v>
      </c>
      <c r="J10" s="6" t="s">
        <v>27</v>
      </c>
      <c r="K10" s="46">
        <f>(6*8)+1*1</f>
        <v>49</v>
      </c>
      <c r="L10" s="2" t="s">
        <v>20</v>
      </c>
      <c r="M10" s="7"/>
      <c r="N10" s="7"/>
      <c r="O10" s="7"/>
      <c r="P10" s="7"/>
      <c r="Q10" s="7"/>
      <c r="R10" s="7"/>
      <c r="S10" s="7"/>
      <c r="T10" s="8"/>
    </row>
    <row r="11" spans="2:20" ht="89.25" customHeight="1" x14ac:dyDescent="0.25">
      <c r="B11" s="4">
        <v>7</v>
      </c>
      <c r="C11" s="4">
        <v>44</v>
      </c>
      <c r="D11" s="5">
        <v>46329</v>
      </c>
      <c r="E11" s="3">
        <v>2</v>
      </c>
      <c r="F11" s="2" t="s">
        <v>12</v>
      </c>
      <c r="G11" s="6" t="s">
        <v>36</v>
      </c>
      <c r="H11" s="2">
        <v>11</v>
      </c>
      <c r="I11" s="7" t="s">
        <v>30</v>
      </c>
      <c r="J11" s="6" t="s">
        <v>27</v>
      </c>
      <c r="K11" s="9">
        <f>3*1.8+2.1*1.8+2.6*2+1*1</f>
        <v>15.379999999999999</v>
      </c>
      <c r="L11" s="2" t="s">
        <v>20</v>
      </c>
      <c r="M11" s="7"/>
      <c r="N11" s="7"/>
      <c r="O11" s="7"/>
      <c r="P11" s="7"/>
      <c r="Q11" s="7"/>
      <c r="R11" s="7"/>
      <c r="S11" s="7"/>
      <c r="T11" s="8"/>
    </row>
    <row r="12" spans="2:20" ht="93.75" customHeight="1" x14ac:dyDescent="0.25">
      <c r="B12" s="4">
        <v>8</v>
      </c>
      <c r="C12" s="4">
        <v>44</v>
      </c>
      <c r="D12" s="5">
        <v>46329</v>
      </c>
      <c r="E12" s="3">
        <v>3</v>
      </c>
      <c r="F12" s="2" t="s">
        <v>13</v>
      </c>
      <c r="G12" s="6" t="s">
        <v>37</v>
      </c>
      <c r="H12" s="2">
        <v>5</v>
      </c>
      <c r="I12" s="7" t="s">
        <v>30</v>
      </c>
      <c r="J12" s="6" t="s">
        <v>27</v>
      </c>
      <c r="K12" s="9">
        <f>1.4*0.5</f>
        <v>0.7</v>
      </c>
      <c r="L12" s="2" t="s">
        <v>20</v>
      </c>
      <c r="M12" s="7"/>
      <c r="N12" s="7"/>
      <c r="O12" s="7"/>
      <c r="P12" s="7"/>
      <c r="Q12" s="7"/>
      <c r="R12" s="7"/>
      <c r="S12" s="7"/>
      <c r="T12" s="8"/>
    </row>
    <row r="13" spans="2:20" ht="78" customHeight="1" x14ac:dyDescent="0.25">
      <c r="B13" s="4">
        <v>9</v>
      </c>
      <c r="C13" s="4">
        <v>44</v>
      </c>
      <c r="D13" s="5">
        <v>46329</v>
      </c>
      <c r="E13" s="3">
        <v>3</v>
      </c>
      <c r="F13" s="2" t="s">
        <v>13</v>
      </c>
      <c r="G13" s="6" t="s">
        <v>33</v>
      </c>
      <c r="H13" s="2">
        <v>5</v>
      </c>
      <c r="I13" s="7" t="s">
        <v>30</v>
      </c>
      <c r="J13" s="6" t="s">
        <v>27</v>
      </c>
      <c r="K13" s="9">
        <f>1.8*3</f>
        <v>5.4</v>
      </c>
      <c r="L13" s="2" t="s">
        <v>20</v>
      </c>
      <c r="M13" s="7"/>
      <c r="N13" s="7"/>
      <c r="O13" s="7"/>
      <c r="P13" s="7"/>
      <c r="Q13" s="7"/>
      <c r="R13" s="7"/>
      <c r="S13" s="7"/>
      <c r="T13" s="8"/>
    </row>
    <row r="14" spans="2:20" ht="93" customHeight="1" x14ac:dyDescent="0.25">
      <c r="B14" s="4">
        <v>10</v>
      </c>
      <c r="C14" s="4">
        <v>44</v>
      </c>
      <c r="D14" s="5">
        <v>46329</v>
      </c>
      <c r="E14" s="3">
        <v>4</v>
      </c>
      <c r="F14" s="2" t="s">
        <v>13</v>
      </c>
      <c r="G14" s="6" t="s">
        <v>29</v>
      </c>
      <c r="H14" s="2">
        <v>5</v>
      </c>
      <c r="I14" s="7" t="s">
        <v>30</v>
      </c>
      <c r="J14" s="6" t="s">
        <v>27</v>
      </c>
      <c r="K14" s="9">
        <v>18.399999999999999</v>
      </c>
      <c r="L14" s="2" t="s">
        <v>20</v>
      </c>
      <c r="M14" s="7"/>
      <c r="N14" s="7"/>
      <c r="O14" s="7"/>
      <c r="P14" s="7"/>
      <c r="Q14" s="7"/>
      <c r="R14" s="7"/>
      <c r="S14" s="7"/>
      <c r="T14" s="8"/>
    </row>
    <row r="15" spans="2:20" ht="82.5" customHeight="1" x14ac:dyDescent="0.25">
      <c r="B15" s="4">
        <v>11</v>
      </c>
      <c r="C15" s="4">
        <v>44</v>
      </c>
      <c r="D15" s="5">
        <v>46330</v>
      </c>
      <c r="E15" s="3">
        <v>1</v>
      </c>
      <c r="F15" s="2" t="s">
        <v>13</v>
      </c>
      <c r="G15" s="6" t="s">
        <v>38</v>
      </c>
      <c r="H15" s="2">
        <v>11</v>
      </c>
      <c r="I15" s="7" t="s">
        <v>30</v>
      </c>
      <c r="J15" s="6" t="s">
        <v>27</v>
      </c>
      <c r="K15" s="9">
        <f>13*5.3</f>
        <v>68.899999999999991</v>
      </c>
      <c r="L15" s="2" t="s">
        <v>20</v>
      </c>
      <c r="M15" s="7"/>
      <c r="N15" s="7"/>
      <c r="O15" s="7"/>
      <c r="P15" s="7"/>
      <c r="Q15" s="7"/>
      <c r="R15" s="7"/>
      <c r="S15" s="7"/>
      <c r="T15" s="8"/>
    </row>
    <row r="16" spans="2:20" ht="73.5" customHeight="1" x14ac:dyDescent="0.25">
      <c r="B16" s="4">
        <v>12</v>
      </c>
      <c r="C16" s="4">
        <v>44</v>
      </c>
      <c r="D16" s="5">
        <v>46330</v>
      </c>
      <c r="E16" s="3">
        <v>2</v>
      </c>
      <c r="F16" s="2" t="s">
        <v>12</v>
      </c>
      <c r="G16" s="6" t="s">
        <v>39</v>
      </c>
      <c r="H16" s="2">
        <v>8</v>
      </c>
      <c r="I16" s="7" t="s">
        <v>40</v>
      </c>
      <c r="J16" s="6" t="s">
        <v>41</v>
      </c>
      <c r="K16" s="9">
        <v>1</v>
      </c>
      <c r="L16" s="2" t="s">
        <v>10</v>
      </c>
      <c r="M16" s="7"/>
      <c r="N16" s="7"/>
      <c r="O16" s="7"/>
      <c r="P16" s="7"/>
      <c r="Q16" s="7"/>
      <c r="R16" s="7"/>
      <c r="S16" s="7"/>
      <c r="T16" s="8"/>
    </row>
    <row r="17" spans="2:20" ht="73.5" customHeight="1" x14ac:dyDescent="0.25">
      <c r="B17" s="4">
        <v>13</v>
      </c>
      <c r="C17" s="4">
        <v>44</v>
      </c>
      <c r="D17" s="5">
        <v>46330</v>
      </c>
      <c r="E17" s="3">
        <v>3</v>
      </c>
      <c r="F17" s="2" t="s">
        <v>13</v>
      </c>
      <c r="G17" s="45" t="s">
        <v>42</v>
      </c>
      <c r="H17" s="2">
        <v>8</v>
      </c>
      <c r="I17" s="7" t="s">
        <v>43</v>
      </c>
      <c r="J17" s="6" t="s">
        <v>44</v>
      </c>
      <c r="K17" s="9">
        <f>3*1.2</f>
        <v>3.5999999999999996</v>
      </c>
      <c r="L17" s="2" t="s">
        <v>20</v>
      </c>
      <c r="M17" s="7"/>
      <c r="N17" s="7"/>
      <c r="O17" s="7"/>
      <c r="P17" s="7"/>
      <c r="Q17" s="7"/>
      <c r="R17" s="7"/>
      <c r="S17" s="7"/>
      <c r="T17" s="8"/>
    </row>
    <row r="18" spans="2:20" ht="75.75" customHeight="1" x14ac:dyDescent="0.25">
      <c r="B18" s="4">
        <v>14</v>
      </c>
      <c r="C18" s="4">
        <v>44</v>
      </c>
      <c r="D18" s="5">
        <v>46330</v>
      </c>
      <c r="E18" s="3">
        <v>4</v>
      </c>
      <c r="F18" s="2" t="s">
        <v>13</v>
      </c>
      <c r="G18" s="6" t="s">
        <v>29</v>
      </c>
      <c r="H18" s="2">
        <v>5</v>
      </c>
      <c r="I18" s="7" t="s">
        <v>30</v>
      </c>
      <c r="J18" s="6" t="s">
        <v>27</v>
      </c>
      <c r="K18" s="9">
        <v>35</v>
      </c>
      <c r="L18" s="2" t="s">
        <v>20</v>
      </c>
      <c r="M18" s="7"/>
      <c r="N18" s="7"/>
      <c r="O18" s="7"/>
      <c r="P18" s="7"/>
      <c r="Q18" s="7"/>
      <c r="R18" s="7"/>
      <c r="S18" s="7"/>
      <c r="T18" s="8"/>
    </row>
    <row r="19" spans="2:20" ht="71.25" customHeight="1" x14ac:dyDescent="0.25">
      <c r="B19" s="4">
        <v>15</v>
      </c>
      <c r="C19" s="4">
        <v>44</v>
      </c>
      <c r="D19" s="5">
        <v>46331</v>
      </c>
      <c r="E19" s="3">
        <v>1</v>
      </c>
      <c r="F19" s="2" t="s">
        <v>13</v>
      </c>
      <c r="G19" s="6" t="s">
        <v>45</v>
      </c>
      <c r="H19" s="2">
        <v>11</v>
      </c>
      <c r="I19" s="7" t="s">
        <v>30</v>
      </c>
      <c r="J19" s="6" t="s">
        <v>27</v>
      </c>
      <c r="K19" s="9">
        <f>4*2.3</f>
        <v>9.1999999999999993</v>
      </c>
      <c r="L19" s="2" t="s">
        <v>20</v>
      </c>
      <c r="M19" s="7"/>
      <c r="N19" s="7"/>
      <c r="O19" s="7"/>
      <c r="P19" s="7"/>
      <c r="Q19" s="7"/>
      <c r="R19" s="7"/>
      <c r="S19" s="7"/>
      <c r="T19" s="6"/>
    </row>
    <row r="20" spans="2:20" ht="91.5" customHeight="1" x14ac:dyDescent="0.25">
      <c r="B20" s="4">
        <v>16</v>
      </c>
      <c r="C20" s="4">
        <v>44</v>
      </c>
      <c r="D20" s="5">
        <v>46331</v>
      </c>
      <c r="E20" s="3">
        <v>1</v>
      </c>
      <c r="F20" s="2" t="s">
        <v>13</v>
      </c>
      <c r="G20" s="6" t="s">
        <v>46</v>
      </c>
      <c r="H20" s="2">
        <v>11</v>
      </c>
      <c r="I20" s="7" t="s">
        <v>30</v>
      </c>
      <c r="J20" s="6" t="s">
        <v>27</v>
      </c>
      <c r="K20" s="9">
        <f>2*1</f>
        <v>2</v>
      </c>
      <c r="L20" s="2" t="s">
        <v>20</v>
      </c>
      <c r="M20" s="7"/>
      <c r="N20" s="7"/>
      <c r="O20" s="7"/>
      <c r="P20" s="7"/>
      <c r="Q20" s="7"/>
      <c r="R20" s="7"/>
      <c r="S20" s="7"/>
      <c r="T20" s="6"/>
    </row>
    <row r="21" spans="2:20" ht="86.25" customHeight="1" x14ac:dyDescent="0.25">
      <c r="B21" s="4">
        <v>17</v>
      </c>
      <c r="C21" s="4">
        <v>44</v>
      </c>
      <c r="D21" s="5">
        <v>46331</v>
      </c>
      <c r="E21" s="3">
        <v>1</v>
      </c>
      <c r="F21" s="2" t="s">
        <v>13</v>
      </c>
      <c r="G21" s="6" t="s">
        <v>46</v>
      </c>
      <c r="H21" s="2">
        <v>11</v>
      </c>
      <c r="I21" s="7" t="s">
        <v>47</v>
      </c>
      <c r="J21" s="6" t="s">
        <v>48</v>
      </c>
      <c r="K21" s="9">
        <v>1</v>
      </c>
      <c r="L21" s="2" t="s">
        <v>10</v>
      </c>
      <c r="M21" s="7"/>
      <c r="N21" s="7"/>
      <c r="O21" s="7"/>
      <c r="P21" s="7"/>
      <c r="Q21" s="7"/>
      <c r="R21" s="7"/>
      <c r="S21" s="7"/>
      <c r="T21" s="6"/>
    </row>
    <row r="22" spans="2:20" ht="96.75" customHeight="1" x14ac:dyDescent="0.25">
      <c r="B22" s="4">
        <v>18</v>
      </c>
      <c r="C22" s="4">
        <v>44</v>
      </c>
      <c r="D22" s="5">
        <v>46331</v>
      </c>
      <c r="E22" s="3">
        <v>2</v>
      </c>
      <c r="F22" s="2" t="s">
        <v>12</v>
      </c>
      <c r="G22" s="6" t="s">
        <v>49</v>
      </c>
      <c r="H22" s="2">
        <v>11</v>
      </c>
      <c r="I22" s="7" t="s">
        <v>50</v>
      </c>
      <c r="J22" s="6" t="s">
        <v>51</v>
      </c>
      <c r="K22" s="9">
        <v>1</v>
      </c>
      <c r="L22" s="2" t="s">
        <v>10</v>
      </c>
      <c r="M22" s="7"/>
      <c r="N22" s="7"/>
      <c r="O22" s="7"/>
      <c r="P22" s="7"/>
      <c r="Q22" s="7"/>
      <c r="R22" s="7"/>
      <c r="S22" s="7"/>
      <c r="T22" s="6"/>
    </row>
    <row r="23" spans="2:20" ht="71.25" customHeight="1" x14ac:dyDescent="0.25">
      <c r="B23" s="4">
        <v>19</v>
      </c>
      <c r="C23" s="4">
        <v>44</v>
      </c>
      <c r="D23" s="5">
        <v>46331</v>
      </c>
      <c r="E23" s="3">
        <v>2</v>
      </c>
      <c r="F23" s="2" t="s">
        <v>12</v>
      </c>
      <c r="G23" s="6" t="s">
        <v>52</v>
      </c>
      <c r="H23" s="2">
        <v>11</v>
      </c>
      <c r="I23" s="7" t="s">
        <v>30</v>
      </c>
      <c r="J23" s="6" t="s">
        <v>27</v>
      </c>
      <c r="K23" s="9">
        <v>7.2</v>
      </c>
      <c r="L23" s="2" t="s">
        <v>20</v>
      </c>
      <c r="M23" s="7"/>
      <c r="N23" s="7"/>
      <c r="O23" s="7"/>
      <c r="P23" s="7"/>
      <c r="Q23" s="7"/>
      <c r="R23" s="7"/>
      <c r="S23" s="7"/>
      <c r="T23" s="6"/>
    </row>
    <row r="24" spans="2:20" ht="15.75" customHeight="1" x14ac:dyDescent="0.25">
      <c r="B24" s="4"/>
      <c r="C24" s="4"/>
      <c r="D24" s="5"/>
      <c r="E24" s="3"/>
      <c r="F24" s="2"/>
      <c r="G24" s="6"/>
      <c r="H24" s="2"/>
      <c r="I24" s="7"/>
      <c r="J24" s="6"/>
      <c r="K24" s="9"/>
      <c r="L24" s="2"/>
      <c r="M24" s="7"/>
      <c r="N24" s="7"/>
      <c r="O24" s="7"/>
      <c r="P24" s="7"/>
      <c r="Q24" s="7"/>
      <c r="R24" s="7"/>
      <c r="S24" s="7"/>
      <c r="T24" s="8"/>
    </row>
    <row r="25" spans="2:20" ht="19.5" thickBot="1" x14ac:dyDescent="0.3">
      <c r="B25" s="10"/>
      <c r="C25" s="10"/>
      <c r="D25" s="11"/>
      <c r="E25" s="12"/>
      <c r="F25" s="13"/>
      <c r="G25" s="14"/>
      <c r="H25" s="13"/>
      <c r="I25" s="15"/>
      <c r="J25" s="14"/>
      <c r="K25" s="16"/>
      <c r="L25" s="13"/>
      <c r="M25" s="15"/>
      <c r="N25" s="15"/>
      <c r="O25" s="15"/>
      <c r="P25" s="15"/>
      <c r="Q25" s="15"/>
      <c r="R25" s="15"/>
      <c r="S25" s="15"/>
      <c r="T25" s="17"/>
    </row>
    <row r="26" spans="2:20" ht="33.75" customHeight="1" thickBot="1" x14ac:dyDescent="0.3">
      <c r="B26" s="25" t="s">
        <v>22</v>
      </c>
      <c r="C26" s="42"/>
      <c r="D26" s="26"/>
      <c r="E26" s="27"/>
      <c r="F26" s="28"/>
      <c r="G26" s="29"/>
      <c r="H26" s="28"/>
      <c r="I26" s="30"/>
      <c r="J26" s="29"/>
      <c r="K26" s="31"/>
      <c r="L26" s="13"/>
      <c r="M26" s="15"/>
      <c r="N26" s="15"/>
      <c r="O26" s="15"/>
      <c r="P26" s="15"/>
      <c r="Q26" s="15"/>
      <c r="R26" s="15"/>
      <c r="S26" s="15"/>
      <c r="T26" s="17"/>
    </row>
    <row r="27" spans="2:20" ht="34.5" customHeight="1" thickBot="1" x14ac:dyDescent="0.35">
      <c r="B27" s="33" t="s">
        <v>23</v>
      </c>
      <c r="C27" s="43"/>
      <c r="D27" s="35"/>
      <c r="E27" s="21"/>
      <c r="F27" s="21"/>
      <c r="G27" s="21"/>
      <c r="H27" s="22"/>
      <c r="I27" s="21"/>
      <c r="J27" s="23"/>
      <c r="K27" s="24">
        <f>+K5+K6+K7+K8+K9+K10+K11+K12+K13+K14+K18+K19+K20+K23</f>
        <v>202.83999999999997</v>
      </c>
    </row>
    <row r="28" spans="2:20" ht="34.5" customHeight="1" x14ac:dyDescent="0.3">
      <c r="B28" s="33" t="s">
        <v>53</v>
      </c>
      <c r="C28" s="44"/>
      <c r="D28" s="38"/>
      <c r="E28" s="39"/>
      <c r="F28" s="39"/>
      <c r="G28" s="39"/>
      <c r="H28" s="40"/>
      <c r="I28" s="39"/>
      <c r="J28" s="41"/>
      <c r="K28" s="37">
        <f>+K16</f>
        <v>1</v>
      </c>
    </row>
    <row r="29" spans="2:20" ht="34.5" customHeight="1" x14ac:dyDescent="0.25">
      <c r="B29" s="34" t="s">
        <v>54</v>
      </c>
      <c r="C29" s="18"/>
      <c r="D29" s="36"/>
      <c r="E29" s="18"/>
      <c r="F29" s="18"/>
      <c r="G29" s="18"/>
      <c r="H29" s="18"/>
      <c r="I29" s="18"/>
      <c r="J29" s="19"/>
      <c r="K29" s="37">
        <f>+K21</f>
        <v>1</v>
      </c>
    </row>
    <row r="30" spans="2:20" x14ac:dyDescent="0.25">
      <c r="L30" t="str">
        <f t="shared" ref="L30" si="0">+UPPER(B30)</f>
        <v/>
      </c>
    </row>
    <row r="31" spans="2:20" x14ac:dyDescent="0.25">
      <c r="K31" s="20"/>
    </row>
  </sheetData>
  <autoFilter ref="B2:T24" xr:uid="{00000000-0009-0000-0000-000000000000}"/>
  <dataConsolidate>
    <dataRefs count="1">
      <dataRef ref="B2:B17" sheet="datos vincul." r:id="rId1"/>
    </dataRefs>
  </dataConsolidate>
  <mergeCells count="13">
    <mergeCell ref="K3:K4"/>
    <mergeCell ref="L3:L4"/>
    <mergeCell ref="M3:S3"/>
    <mergeCell ref="B1:T1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dataValidations count="2">
    <dataValidation type="list" allowBlank="1" showInputMessage="1" showErrorMessage="1" sqref="L5:L16 L18:L24" xr:uid="{00000000-0002-0000-0000-000000000000}">
      <formula1>#REF!</formula1>
    </dataValidation>
    <dataValidation type="list" allowBlank="1" showInputMessage="1" showErrorMessage="1" sqref="H5:H16 H18:H26 F5:F26 L25:L26" xr:uid="{00000000-0002-0000-0000-000001000000}">
      <formula1>#REF!</formula1>
    </dataValidation>
  </dataValidations>
  <pageMargins left="0.7" right="0.7" top="0.75" bottom="0.75" header="0.3" footer="0.3"/>
  <pageSetup scale="45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565F1-D126-470F-A821-D1E118F008EF}">
  <dimension ref="A1:BA1808"/>
  <sheetViews>
    <sheetView tabSelected="1" zoomScale="78" zoomScaleNormal="78" zoomScaleSheetLayoutView="82" workbookViewId="0">
      <pane ySplit="2" topLeftCell="A773" activePane="bottomLeft" state="frozen"/>
      <selection pane="bottomLeft" activeCell="O775" sqref="O775"/>
    </sheetView>
  </sheetViews>
  <sheetFormatPr baseColWidth="10" defaultColWidth="9.140625" defaultRowHeight="15" x14ac:dyDescent="0.25"/>
  <cols>
    <col min="2" max="2" width="10.7109375" style="60" customWidth="1"/>
    <col min="3" max="3" width="11.7109375" style="60" customWidth="1"/>
    <col min="4" max="4" width="7.85546875" style="60" customWidth="1"/>
    <col min="5" max="5" width="22.7109375" style="60" customWidth="1"/>
    <col min="6" max="6" width="19" style="60" hidden="1" customWidth="1"/>
    <col min="7" max="7" width="9.5703125" style="60" customWidth="1"/>
    <col min="8" max="8" width="16.85546875" style="60" customWidth="1"/>
    <col min="9" max="9" width="7.42578125" style="60" customWidth="1"/>
    <col min="10" max="10" width="17.140625" style="60" customWidth="1"/>
    <col min="11" max="11" width="24.28515625" style="60" customWidth="1"/>
    <col min="12" max="12" width="10.5703125" style="60" customWidth="1"/>
    <col min="13" max="13" width="11.42578125" style="60" customWidth="1"/>
    <col min="14" max="14" width="7.5703125" style="60" customWidth="1"/>
    <col min="15" max="15" width="9.5703125" style="60" customWidth="1"/>
    <col min="16" max="16" width="8" style="60" customWidth="1"/>
    <col min="17" max="17" width="9.42578125" style="59" hidden="1" customWidth="1"/>
    <col min="18" max="18" width="9.7109375" style="59" hidden="1" customWidth="1"/>
    <col min="19" max="19" width="10.5703125" style="58" hidden="1" customWidth="1"/>
    <col min="20" max="20" width="12" style="55" hidden="1" customWidth="1"/>
    <col min="21" max="21" width="13" style="55" hidden="1" customWidth="1"/>
    <col min="22" max="22" width="15" style="55" customWidth="1"/>
    <col min="23" max="23" width="14" style="55" hidden="1" customWidth="1"/>
    <col min="24" max="24" width="11.7109375" style="55" hidden="1" customWidth="1"/>
    <col min="25" max="25" width="13.7109375" style="55" customWidth="1"/>
    <col min="26" max="26" width="11.140625" style="55" hidden="1" customWidth="1"/>
    <col min="27" max="27" width="9.7109375" style="55" hidden="1" customWidth="1"/>
    <col min="28" max="28" width="12.5703125" style="57" hidden="1" customWidth="1"/>
    <col min="29" max="29" width="13.5703125" style="55" hidden="1" customWidth="1"/>
    <col min="30" max="30" width="12.85546875" style="55" hidden="1" customWidth="1"/>
    <col min="31" max="31" width="11.85546875" style="55" hidden="1" customWidth="1"/>
    <col min="32" max="32" width="11.7109375" style="55" hidden="1" customWidth="1"/>
    <col min="33" max="33" width="10.42578125" style="55" hidden="1" customWidth="1"/>
    <col min="34" max="34" width="12.140625" style="55" hidden="1" customWidth="1"/>
    <col min="35" max="35" width="13.5703125" style="55" hidden="1" customWidth="1"/>
    <col min="36" max="36" width="13.28515625" style="55" customWidth="1"/>
    <col min="37" max="37" width="9.28515625" style="55" customWidth="1"/>
    <col min="38" max="38" width="8" style="55" customWidth="1"/>
    <col min="39" max="39" width="13" style="55" customWidth="1"/>
    <col min="40" max="40" width="9.140625" style="55" customWidth="1"/>
    <col min="41" max="41" width="8.7109375" style="55" customWidth="1"/>
    <col min="42" max="42" width="9.7109375" style="55" customWidth="1"/>
    <col min="43" max="43" width="9.85546875" style="55" customWidth="1"/>
    <col min="44" max="44" width="7.5703125" style="55" customWidth="1"/>
    <col min="45" max="45" width="9.85546875" style="56" customWidth="1"/>
    <col min="46" max="46" width="37.140625" style="55" customWidth="1"/>
    <col min="47" max="47" width="19.7109375" style="55" customWidth="1"/>
    <col min="48" max="49" width="12.42578125" style="55" customWidth="1"/>
    <col min="50" max="50" width="22.7109375" style="55" customWidth="1"/>
    <col min="51" max="51" width="21" style="55" customWidth="1"/>
    <col min="52" max="52" width="15.85546875" style="55" customWidth="1"/>
  </cols>
  <sheetData>
    <row r="1" spans="2:52" ht="37.5" customHeight="1" thickBot="1" x14ac:dyDescent="0.3">
      <c r="B1" s="408" t="s">
        <v>902</v>
      </c>
      <c r="C1" s="407"/>
      <c r="D1" s="407"/>
      <c r="E1" s="407"/>
      <c r="F1" s="407"/>
      <c r="G1" s="407"/>
      <c r="H1" s="407"/>
      <c r="I1" s="407"/>
      <c r="J1" s="407"/>
      <c r="K1" s="406"/>
      <c r="L1" s="405" t="s">
        <v>901</v>
      </c>
      <c r="M1" s="404"/>
      <c r="N1" s="404"/>
      <c r="O1" s="404"/>
      <c r="P1" s="403"/>
      <c r="Q1" s="402" t="s">
        <v>900</v>
      </c>
      <c r="R1" s="399"/>
      <c r="S1" s="400"/>
      <c r="T1" s="399"/>
      <c r="U1" s="399"/>
      <c r="V1" s="399"/>
      <c r="W1" s="399"/>
      <c r="X1" s="399"/>
      <c r="Y1" s="398"/>
      <c r="Z1" s="401" t="s">
        <v>899</v>
      </c>
      <c r="AA1" s="399"/>
      <c r="AB1" s="400"/>
      <c r="AC1" s="399"/>
      <c r="AD1" s="399"/>
      <c r="AE1" s="399"/>
      <c r="AF1" s="399"/>
      <c r="AG1" s="399"/>
      <c r="AH1" s="398"/>
      <c r="AI1" s="394" t="s">
        <v>898</v>
      </c>
      <c r="AJ1" s="394"/>
      <c r="AK1" s="394"/>
      <c r="AL1" s="394"/>
      <c r="AM1" s="394"/>
      <c r="AN1" s="397" t="s">
        <v>897</v>
      </c>
      <c r="AO1" s="396"/>
      <c r="AP1" s="395"/>
      <c r="AQ1" s="394" t="s">
        <v>896</v>
      </c>
      <c r="AR1" s="394"/>
      <c r="AS1" s="393" t="s">
        <v>895</v>
      </c>
      <c r="AT1" s="392" t="s">
        <v>894</v>
      </c>
      <c r="AU1" s="391"/>
      <c r="AV1" s="391"/>
      <c r="AW1" s="391"/>
      <c r="AX1" s="391"/>
      <c r="AY1" s="391"/>
      <c r="AZ1" s="390"/>
    </row>
    <row r="2" spans="2:52" s="376" customFormat="1" ht="45.75" customHeight="1" thickBot="1" x14ac:dyDescent="0.2">
      <c r="B2" s="389" t="s">
        <v>0</v>
      </c>
      <c r="C2" s="387" t="s">
        <v>64</v>
      </c>
      <c r="D2" s="388" t="s">
        <v>893</v>
      </c>
      <c r="E2" s="387" t="s">
        <v>892</v>
      </c>
      <c r="F2" s="386" t="s">
        <v>891</v>
      </c>
      <c r="G2" s="386" t="s">
        <v>890</v>
      </c>
      <c r="H2" s="386" t="s">
        <v>889</v>
      </c>
      <c r="I2" s="386" t="s">
        <v>888</v>
      </c>
      <c r="J2" s="386" t="s">
        <v>887</v>
      </c>
      <c r="K2" s="386" t="s">
        <v>886</v>
      </c>
      <c r="L2" s="386" t="s">
        <v>885</v>
      </c>
      <c r="M2" s="386" t="s">
        <v>884</v>
      </c>
      <c r="N2" s="386" t="s">
        <v>883</v>
      </c>
      <c r="O2" s="386" t="s">
        <v>882</v>
      </c>
      <c r="P2" s="386" t="s">
        <v>881</v>
      </c>
      <c r="Q2" s="385" t="s">
        <v>880</v>
      </c>
      <c r="R2" s="385" t="s">
        <v>879</v>
      </c>
      <c r="S2" s="384" t="s">
        <v>878</v>
      </c>
      <c r="T2" s="383" t="s">
        <v>877</v>
      </c>
      <c r="U2" s="378" t="s">
        <v>876</v>
      </c>
      <c r="V2" s="381" t="s">
        <v>875</v>
      </c>
      <c r="W2" s="378" t="s">
        <v>874</v>
      </c>
      <c r="X2" s="378" t="s">
        <v>873</v>
      </c>
      <c r="Y2" s="381" t="s">
        <v>872</v>
      </c>
      <c r="Z2" s="378" t="s">
        <v>871</v>
      </c>
      <c r="AA2" s="378" t="s">
        <v>870</v>
      </c>
      <c r="AB2" s="382" t="s">
        <v>869</v>
      </c>
      <c r="AC2" s="378" t="s">
        <v>868</v>
      </c>
      <c r="AD2" s="378" t="s">
        <v>867</v>
      </c>
      <c r="AE2" s="381" t="s">
        <v>866</v>
      </c>
      <c r="AF2" s="378" t="s">
        <v>865</v>
      </c>
      <c r="AG2" s="378" t="s">
        <v>864</v>
      </c>
      <c r="AH2" s="381" t="s">
        <v>863</v>
      </c>
      <c r="AI2" s="378" t="s">
        <v>862</v>
      </c>
      <c r="AJ2" s="378" t="s">
        <v>861</v>
      </c>
      <c r="AK2" s="378" t="s">
        <v>860</v>
      </c>
      <c r="AL2" s="378" t="s">
        <v>859</v>
      </c>
      <c r="AM2" s="378" t="s">
        <v>858</v>
      </c>
      <c r="AN2" s="378" t="s">
        <v>857</v>
      </c>
      <c r="AO2" s="380" t="s">
        <v>856</v>
      </c>
      <c r="AP2" s="380" t="s">
        <v>855</v>
      </c>
      <c r="AQ2" s="378" t="s">
        <v>854</v>
      </c>
      <c r="AR2" s="378" t="s">
        <v>853</v>
      </c>
      <c r="AS2" s="379" t="s">
        <v>852</v>
      </c>
      <c r="AT2" s="378" t="s">
        <v>1</v>
      </c>
      <c r="AU2" s="378" t="s">
        <v>851</v>
      </c>
      <c r="AV2" s="378" t="s">
        <v>850</v>
      </c>
      <c r="AW2" s="378" t="s">
        <v>2</v>
      </c>
      <c r="AX2" s="378" t="s">
        <v>849</v>
      </c>
      <c r="AY2" s="378" t="s">
        <v>848</v>
      </c>
      <c r="AZ2" s="377" t="s">
        <v>847</v>
      </c>
    </row>
    <row r="3" spans="2:52" ht="43.5" hidden="1" customHeight="1" x14ac:dyDescent="0.25">
      <c r="B3" s="252">
        <v>46149</v>
      </c>
      <c r="C3" s="348" t="s">
        <v>56</v>
      </c>
      <c r="D3" s="347">
        <v>1</v>
      </c>
      <c r="E3" s="212" t="s">
        <v>170</v>
      </c>
      <c r="F3" s="212" t="s">
        <v>263</v>
      </c>
      <c r="G3" s="212">
        <v>12</v>
      </c>
      <c r="H3" s="212" t="s">
        <v>846</v>
      </c>
      <c r="I3" s="212">
        <v>178</v>
      </c>
      <c r="J3" s="212"/>
      <c r="K3" s="212" t="s">
        <v>68</v>
      </c>
      <c r="L3" s="212">
        <v>1250</v>
      </c>
      <c r="M3" s="212"/>
      <c r="N3" s="212"/>
      <c r="O3" s="212"/>
      <c r="P3" s="133"/>
      <c r="Q3" s="205"/>
      <c r="R3" s="204"/>
      <c r="S3" s="204">
        <f>'INFORME DIARIO MAQUINARIA'!$R3-'INFORME DIARIO MAQUINARIA'!$Q3</f>
        <v>0</v>
      </c>
      <c r="T3" s="203">
        <v>1858.1</v>
      </c>
      <c r="U3" s="106">
        <v>1864.9</v>
      </c>
      <c r="V3" s="106">
        <f>IF(U3-T3=0,"",U3-T3)</f>
        <v>6.8000000000001819</v>
      </c>
      <c r="W3" s="106"/>
      <c r="X3" s="106"/>
      <c r="Y3" s="106" t="str">
        <f>IF(X3-W3=0,"",X3-W3)</f>
        <v/>
      </c>
      <c r="Z3" s="106"/>
      <c r="AA3" s="106"/>
      <c r="AB3" s="106">
        <f>'INFORME DIARIO MAQUINARIA'!$AA3-'INFORME DIARIO MAQUINARIA'!$Z3</f>
        <v>0</v>
      </c>
      <c r="AC3" s="106"/>
      <c r="AD3" s="106"/>
      <c r="AE3" s="106" t="str">
        <f>IF(AD3-AC3=0,"",AD3-AC3)</f>
        <v/>
      </c>
      <c r="AF3" s="106"/>
      <c r="AG3" s="106"/>
      <c r="AH3" s="106" t="str">
        <f>IF(AG3-AF3=0,"",AG3-AF3)</f>
        <v/>
      </c>
      <c r="AI3" s="106"/>
      <c r="AJ3" s="106"/>
      <c r="AK3" s="106"/>
      <c r="AL3" s="106"/>
      <c r="AM3" s="106" t="str">
        <f>IF((AK3+AJ3)-AL3=0,"",(AK3+AJ3)-AL3)</f>
        <v/>
      </c>
      <c r="AN3" s="120" t="str">
        <f>IF(OR(AM3="",V3="",V3=0),"",ROUND(AM3/V3,2))</f>
        <v/>
      </c>
      <c r="AO3" s="106" t="str">
        <f>IF(OR(Y3="",AM3="",AM3=0),"",ROUND(Y3/AM3,2))</f>
        <v/>
      </c>
      <c r="AP3" s="106" t="str">
        <f>IF(OR(AM3="",Y3="",Y3=0),"",ROUND(AM3/Y3,2))</f>
        <v/>
      </c>
      <c r="AQ3" s="106">
        <f>IF(OR(L3="",V3="",V3=0),"",ROUND(L3/V3,1))</f>
        <v>183.8</v>
      </c>
      <c r="AR3" s="106" t="str">
        <f>IF(OR('INFORME DIARIO MAQUINARIA'!$O3="",'INFORME DIARIO MAQUINARIA'!$AH3="",'INFORME DIARIO MAQUINARIA'!$AH3=0),"",ROUND('INFORME DIARIO MAQUINARIA'!$O3/'INFORME DIARIO MAQUINARIA'!$AH3,1))</f>
        <v/>
      </c>
      <c r="AS3" s="189" t="str">
        <f>IFERROR(IF(OR(V3="",AE3="",V3&lt;=0,AE3&lt;0),"",AE3/V3),"")</f>
        <v/>
      </c>
      <c r="AT3" s="106"/>
      <c r="AU3" s="106"/>
      <c r="AV3" s="106"/>
      <c r="AW3" s="106"/>
      <c r="AX3" s="106"/>
      <c r="AY3" s="106"/>
      <c r="AZ3" s="121"/>
    </row>
    <row r="4" spans="2:52" s="235" customFormat="1" ht="33.75" hidden="1" customHeight="1" x14ac:dyDescent="0.25">
      <c r="B4" s="268">
        <v>46149</v>
      </c>
      <c r="C4" s="346" t="s">
        <v>56</v>
      </c>
      <c r="D4" s="345">
        <v>1</v>
      </c>
      <c r="E4" s="201" t="s">
        <v>164</v>
      </c>
      <c r="F4" s="201" t="s">
        <v>376</v>
      </c>
      <c r="G4" s="201">
        <v>12</v>
      </c>
      <c r="H4" s="201" t="s">
        <v>369</v>
      </c>
      <c r="I4" s="201">
        <v>184</v>
      </c>
      <c r="J4" s="201"/>
      <c r="K4" s="201" t="s">
        <v>68</v>
      </c>
      <c r="L4" s="201">
        <v>1100</v>
      </c>
      <c r="M4" s="201"/>
      <c r="N4" s="201"/>
      <c r="O4" s="201"/>
      <c r="P4" s="209"/>
      <c r="Q4" s="205"/>
      <c r="R4" s="204"/>
      <c r="S4" s="204">
        <f>'INFORME DIARIO MAQUINARIA'!$R4-'INFORME DIARIO MAQUINARIA'!$Q4</f>
        <v>0</v>
      </c>
      <c r="T4" s="203"/>
      <c r="U4" s="106"/>
      <c r="V4" s="106" t="str">
        <f>IF(U4-T4=0,"",U4-T4)</f>
        <v/>
      </c>
      <c r="W4" s="106"/>
      <c r="X4" s="106"/>
      <c r="Y4" s="106" t="str">
        <f>IF(X4-W4=0,"",X4-W4)</f>
        <v/>
      </c>
      <c r="Z4" s="106"/>
      <c r="AA4" s="106"/>
      <c r="AB4" s="106">
        <f>'INFORME DIARIO MAQUINARIA'!$AA4-'INFORME DIARIO MAQUINARIA'!$Z4</f>
        <v>0</v>
      </c>
      <c r="AC4" s="106"/>
      <c r="AD4" s="106"/>
      <c r="AE4" s="106" t="str">
        <f>IF(AD4-AC4=0,"",AD4-AC4)</f>
        <v/>
      </c>
      <c r="AF4" s="106"/>
      <c r="AG4" s="106"/>
      <c r="AH4" s="106" t="str">
        <f>IF(AG4-AF4=0,"",AG4-AF4)</f>
        <v/>
      </c>
      <c r="AI4" s="106"/>
      <c r="AJ4" s="106"/>
      <c r="AK4" s="106"/>
      <c r="AL4" s="106"/>
      <c r="AM4" s="106" t="str">
        <f>IF((AK4+AJ4)-AL4=0,"",(AK4+AJ4)-AL4)</f>
        <v/>
      </c>
      <c r="AN4" s="120" t="str">
        <f>IF(OR(AM4="",V4="",V4=0),"",ROUND(AM4/V4,2))</f>
        <v/>
      </c>
      <c r="AO4" s="106" t="str">
        <f>IF(OR(Y4="",AM4="",AM4=0),"",ROUND(Y4/AM4,2))</f>
        <v/>
      </c>
      <c r="AP4" s="106" t="str">
        <f>IF(OR(AM4="",Y4="",Y4=0),"",ROUND(AM4/Y4,2))</f>
        <v/>
      </c>
      <c r="AQ4" s="106" t="str">
        <f>IF(OR(L4="",V4="",V4=0),"",ROUND(L4/V4,1))</f>
        <v/>
      </c>
      <c r="AR4" s="106" t="str">
        <f>IF(OR('INFORME DIARIO MAQUINARIA'!$O4="",'INFORME DIARIO MAQUINARIA'!$AH4="",'INFORME DIARIO MAQUINARIA'!$AH4=0),"",ROUND('INFORME DIARIO MAQUINARIA'!$O4/'INFORME DIARIO MAQUINARIA'!$AH4,1))</f>
        <v/>
      </c>
      <c r="AS4" s="189" t="str">
        <f>IFERROR(IF(OR(V4="",AE4="",V4&lt;=0,AE4&lt;0),"",AE4/V4),"")</f>
        <v/>
      </c>
      <c r="AT4" s="106"/>
      <c r="AU4" s="106"/>
      <c r="AV4" s="106"/>
      <c r="AW4" s="106"/>
      <c r="AX4" s="106"/>
      <c r="AY4" s="106"/>
      <c r="AZ4" s="121"/>
    </row>
    <row r="5" spans="2:52" s="235" customFormat="1" ht="35.25" hidden="1" customHeight="1" x14ac:dyDescent="0.25">
      <c r="B5" s="268">
        <v>46149</v>
      </c>
      <c r="C5" s="346" t="s">
        <v>56</v>
      </c>
      <c r="D5" s="345">
        <v>1</v>
      </c>
      <c r="E5" s="201" t="s">
        <v>553</v>
      </c>
      <c r="F5" s="201" t="s">
        <v>562</v>
      </c>
      <c r="G5" s="201">
        <v>12</v>
      </c>
      <c r="H5" s="201" t="s">
        <v>369</v>
      </c>
      <c r="I5" s="201">
        <v>184</v>
      </c>
      <c r="J5" s="201"/>
      <c r="K5" s="201" t="s">
        <v>568</v>
      </c>
      <c r="L5" s="201"/>
      <c r="M5" s="201">
        <v>252</v>
      </c>
      <c r="N5" s="201"/>
      <c r="O5" s="201"/>
      <c r="P5" s="209"/>
      <c r="Q5" s="205"/>
      <c r="R5" s="204"/>
      <c r="S5" s="204">
        <f>'INFORME DIARIO MAQUINARIA'!$R5-'INFORME DIARIO MAQUINARIA'!$Q5</f>
        <v>0</v>
      </c>
      <c r="T5" s="203"/>
      <c r="U5" s="106"/>
      <c r="V5" s="106" t="str">
        <f>IF(U5-T5=0,"",U5-T5)</f>
        <v/>
      </c>
      <c r="W5" s="106"/>
      <c r="X5" s="106"/>
      <c r="Y5" s="106" t="str">
        <f>IF(X5-W5=0,"",X5-W5)</f>
        <v/>
      </c>
      <c r="Z5" s="106"/>
      <c r="AA5" s="106"/>
      <c r="AB5" s="106">
        <f>'INFORME DIARIO MAQUINARIA'!$AA5-'INFORME DIARIO MAQUINARIA'!$Z5</f>
        <v>0</v>
      </c>
      <c r="AC5" s="106"/>
      <c r="AD5" s="106"/>
      <c r="AE5" s="106" t="str">
        <f>IF(AD5-AC5=0,"",AD5-AC5)</f>
        <v/>
      </c>
      <c r="AF5" s="106"/>
      <c r="AG5" s="106"/>
      <c r="AH5" s="106" t="str">
        <f>IF(AG5-AF5=0,"",AG5-AF5)</f>
        <v/>
      </c>
      <c r="AI5" s="106"/>
      <c r="AJ5" s="106"/>
      <c r="AK5" s="106"/>
      <c r="AL5" s="106"/>
      <c r="AM5" s="106" t="str">
        <f>IF((AK5+AJ5)-AL5=0,"",(AK5+AJ5)-AL5)</f>
        <v/>
      </c>
      <c r="AN5" s="120" t="str">
        <f>IF(OR(AM5="",V5="",V5=0),"",ROUND(AM5/V5,2))</f>
        <v/>
      </c>
      <c r="AO5" s="106" t="str">
        <f>IF(OR(Y5="",AM5="",AM5=0),"",ROUND(Y5/AM5,2))</f>
        <v/>
      </c>
      <c r="AP5" s="106" t="str">
        <f>IF(OR(AM5="",Y5="",Y5=0),"",ROUND(AM5/Y5,2))</f>
        <v/>
      </c>
      <c r="AQ5" s="106" t="str">
        <f>IF(OR(L5="",V5="",V5=0),"",ROUND(L5/V5,1))</f>
        <v/>
      </c>
      <c r="AR5" s="106" t="str">
        <f>IF(OR('INFORME DIARIO MAQUINARIA'!$O5="",'INFORME DIARIO MAQUINARIA'!$AH5="",'INFORME DIARIO MAQUINARIA'!$AH5=0),"",ROUND('INFORME DIARIO MAQUINARIA'!$O5/'INFORME DIARIO MAQUINARIA'!$AH5,1))</f>
        <v/>
      </c>
      <c r="AS5" s="189" t="str">
        <f>IFERROR(IF(OR(V5="",AE5="",V5&lt;=0,AE5&lt;0),"",AE5/V5),"")</f>
        <v/>
      </c>
      <c r="AT5" s="106"/>
      <c r="AU5" s="106"/>
      <c r="AV5" s="106"/>
      <c r="AW5" s="106"/>
      <c r="AX5" s="106"/>
      <c r="AY5" s="106"/>
      <c r="AZ5" s="121"/>
    </row>
    <row r="6" spans="2:52" s="235" customFormat="1" ht="30.75" hidden="1" customHeight="1" x14ac:dyDescent="0.25">
      <c r="B6" s="268">
        <v>46149</v>
      </c>
      <c r="C6" s="346" t="s">
        <v>56</v>
      </c>
      <c r="D6" s="345">
        <v>1</v>
      </c>
      <c r="E6" s="201" t="s">
        <v>228</v>
      </c>
      <c r="F6" s="201" t="s">
        <v>752</v>
      </c>
      <c r="G6" s="201">
        <v>12</v>
      </c>
      <c r="H6" s="201" t="s">
        <v>369</v>
      </c>
      <c r="I6" s="201">
        <v>184</v>
      </c>
      <c r="J6" s="201"/>
      <c r="K6" s="201" t="s">
        <v>760</v>
      </c>
      <c r="L6" s="201"/>
      <c r="M6" s="201"/>
      <c r="N6" s="201">
        <v>12</v>
      </c>
      <c r="O6" s="201">
        <v>144</v>
      </c>
      <c r="P6" s="209"/>
      <c r="Q6" s="205"/>
      <c r="R6" s="204"/>
      <c r="S6" s="204">
        <f>'INFORME DIARIO MAQUINARIA'!$R6-'INFORME DIARIO MAQUINARIA'!$Q6</f>
        <v>0</v>
      </c>
      <c r="T6" s="203"/>
      <c r="U6" s="106"/>
      <c r="V6" s="106" t="str">
        <f>IF(U6-T6=0,"",U6-T6)</f>
        <v/>
      </c>
      <c r="W6" s="106"/>
      <c r="X6" s="106"/>
      <c r="Y6" s="106" t="str">
        <f>IF(X6-W6=0,"",X6-W6)</f>
        <v/>
      </c>
      <c r="Z6" s="106"/>
      <c r="AA6" s="106"/>
      <c r="AB6" s="106">
        <f>'INFORME DIARIO MAQUINARIA'!$AA6-'INFORME DIARIO MAQUINARIA'!$Z6</f>
        <v>0</v>
      </c>
      <c r="AC6" s="106"/>
      <c r="AD6" s="106"/>
      <c r="AE6" s="106" t="str">
        <f>IF(AD6-AC6=0,"",AD6-AC6)</f>
        <v/>
      </c>
      <c r="AF6" s="106"/>
      <c r="AG6" s="106"/>
      <c r="AH6" s="106" t="str">
        <f>IF(AG6-AF6=0,"",AG6-AF6)</f>
        <v/>
      </c>
      <c r="AI6" s="106"/>
      <c r="AJ6" s="106"/>
      <c r="AK6" s="106"/>
      <c r="AL6" s="106"/>
      <c r="AM6" s="106" t="str">
        <f>IF((AK6+AJ6)-AL6=0,"",(AK6+AJ6)-AL6)</f>
        <v/>
      </c>
      <c r="AN6" s="120" t="str">
        <f>IF(OR(AM6="",V6="",V6=0),"",ROUND(AM6/V6,2))</f>
        <v/>
      </c>
      <c r="AO6" s="106" t="str">
        <f>IF(OR(Y6="",AM6="",AM6=0),"",ROUND(Y6/AM6,2))</f>
        <v/>
      </c>
      <c r="AP6" s="106" t="str">
        <f>IF(OR(AM6="",Y6="",Y6=0),"",ROUND(AM6/Y6,2))</f>
        <v/>
      </c>
      <c r="AQ6" s="106" t="str">
        <f>IF(OR(L6="",V6="",V6=0),"",ROUND(L6/V6,1))</f>
        <v/>
      </c>
      <c r="AR6" s="106" t="str">
        <f>IF(OR('INFORME DIARIO MAQUINARIA'!$O6="",'INFORME DIARIO MAQUINARIA'!$AH6="",'INFORME DIARIO MAQUINARIA'!$AH6=0),"",ROUND('INFORME DIARIO MAQUINARIA'!$O6/'INFORME DIARIO MAQUINARIA'!$AH6,1))</f>
        <v/>
      </c>
      <c r="AS6" s="189" t="str">
        <f>IFERROR(IF(OR(V6="",AE6="",V6&lt;=0,AE6&lt;0),"",AE6/V6),"")</f>
        <v/>
      </c>
      <c r="AT6" s="106"/>
      <c r="AU6" s="106"/>
      <c r="AV6" s="106"/>
      <c r="AW6" s="106"/>
      <c r="AX6" s="106"/>
      <c r="AY6" s="106"/>
      <c r="AZ6" s="121"/>
    </row>
    <row r="7" spans="2:52" s="235" customFormat="1" ht="37.5" hidden="1" customHeight="1" thickBot="1" x14ac:dyDescent="0.3">
      <c r="B7" s="292">
        <v>46149</v>
      </c>
      <c r="C7" s="353" t="s">
        <v>56</v>
      </c>
      <c r="D7" s="352">
        <v>1</v>
      </c>
      <c r="E7" s="207" t="s">
        <v>100</v>
      </c>
      <c r="F7" s="207" t="s">
        <v>99</v>
      </c>
      <c r="G7" s="207">
        <v>12</v>
      </c>
      <c r="H7" s="207" t="s">
        <v>845</v>
      </c>
      <c r="I7" s="207">
        <v>178</v>
      </c>
      <c r="J7" s="207"/>
      <c r="K7" s="207" t="s">
        <v>760</v>
      </c>
      <c r="L7" s="207"/>
      <c r="M7" s="207"/>
      <c r="N7" s="207">
        <v>9</v>
      </c>
      <c r="O7" s="207">
        <v>108</v>
      </c>
      <c r="P7" s="206"/>
      <c r="Q7" s="205"/>
      <c r="R7" s="204"/>
      <c r="S7" s="204">
        <f>'INFORME DIARIO MAQUINARIA'!$R7-'INFORME DIARIO MAQUINARIA'!$Q7</f>
        <v>0</v>
      </c>
      <c r="T7" s="203"/>
      <c r="U7" s="106"/>
      <c r="V7" s="106" t="str">
        <f>IF(U7-T7=0,"",U7-T7)</f>
        <v/>
      </c>
      <c r="W7" s="106"/>
      <c r="X7" s="106"/>
      <c r="Y7" s="106" t="str">
        <f>IF(X7-W7=0,"",X7-W7)</f>
        <v/>
      </c>
      <c r="Z7" s="106"/>
      <c r="AA7" s="106"/>
      <c r="AB7" s="106">
        <f>'INFORME DIARIO MAQUINARIA'!$AA7-'INFORME DIARIO MAQUINARIA'!$Z7</f>
        <v>0</v>
      </c>
      <c r="AC7" s="106"/>
      <c r="AD7" s="106"/>
      <c r="AE7" s="106" t="str">
        <f>IF(AD7-AC7=0,"",AD7-AC7)</f>
        <v/>
      </c>
      <c r="AF7" s="106"/>
      <c r="AG7" s="106"/>
      <c r="AH7" s="106" t="str">
        <f>IF(AG7-AF7=0,"",AG7-AF7)</f>
        <v/>
      </c>
      <c r="AI7" s="106"/>
      <c r="AJ7" s="106"/>
      <c r="AK7" s="106"/>
      <c r="AL7" s="106"/>
      <c r="AM7" s="106" t="str">
        <f>IF((AK7+AJ7)-AL7=0,"",(AK7+AJ7)-AL7)</f>
        <v/>
      </c>
      <c r="AN7" s="120" t="str">
        <f>IF(OR(AM7="",V7="",V7=0),"",ROUND(AM7/V7,2))</f>
        <v/>
      </c>
      <c r="AO7" s="106" t="str">
        <f>IF(OR(Y7="",AM7="",AM7=0),"",ROUND(Y7/AM7,2))</f>
        <v/>
      </c>
      <c r="AP7" s="106" t="str">
        <f>IF(OR(AM7="",Y7="",Y7=0),"",ROUND(AM7/Y7,2))</f>
        <v/>
      </c>
      <c r="AQ7" s="106" t="str">
        <f>IF(OR(L7="",V7="",V7=0),"",ROUND(L7/V7,1))</f>
        <v/>
      </c>
      <c r="AR7" s="106" t="str">
        <f>IF(OR('INFORME DIARIO MAQUINARIA'!$O7="",'INFORME DIARIO MAQUINARIA'!$AH7="",'INFORME DIARIO MAQUINARIA'!$AH7=0),"",ROUND('INFORME DIARIO MAQUINARIA'!$O7/'INFORME DIARIO MAQUINARIA'!$AH7,1))</f>
        <v/>
      </c>
      <c r="AS7" s="189" t="str">
        <f>IFERROR(IF(OR(V7="",AE7="",V7&lt;=0,AE7&lt;0),"",AE7/V7),"")</f>
        <v/>
      </c>
      <c r="AT7" s="106"/>
      <c r="AU7" s="106"/>
      <c r="AV7" s="106"/>
      <c r="AW7" s="106"/>
      <c r="AX7" s="106"/>
      <c r="AY7" s="106"/>
      <c r="AZ7" s="121"/>
    </row>
    <row r="8" spans="2:52" s="235" customFormat="1" ht="30.75" hidden="1" customHeight="1" x14ac:dyDescent="0.25">
      <c r="B8" s="252">
        <v>46149</v>
      </c>
      <c r="C8" s="348" t="s">
        <v>56</v>
      </c>
      <c r="D8" s="347">
        <v>1</v>
      </c>
      <c r="E8" s="212" t="s">
        <v>104</v>
      </c>
      <c r="F8" s="212" t="s">
        <v>211</v>
      </c>
      <c r="G8" s="212">
        <v>13</v>
      </c>
      <c r="H8" s="212" t="s">
        <v>844</v>
      </c>
      <c r="I8" s="212"/>
      <c r="J8" s="212"/>
      <c r="K8" s="212" t="s">
        <v>159</v>
      </c>
      <c r="L8" s="212"/>
      <c r="M8" s="212">
        <v>204</v>
      </c>
      <c r="N8" s="212"/>
      <c r="O8" s="212"/>
      <c r="P8" s="211"/>
      <c r="Q8" s="205"/>
      <c r="R8" s="204"/>
      <c r="S8" s="204">
        <f>'INFORME DIARIO MAQUINARIA'!$R8-'INFORME DIARIO MAQUINARIA'!$Q8</f>
        <v>0</v>
      </c>
      <c r="T8" s="203"/>
      <c r="U8" s="106"/>
      <c r="V8" s="106" t="str">
        <f>IF(U8-T8=0,"",U8-T8)</f>
        <v/>
      </c>
      <c r="W8" s="106"/>
      <c r="X8" s="106"/>
      <c r="Y8" s="106" t="str">
        <f>IF(X8-W8=0,"",X8-W8)</f>
        <v/>
      </c>
      <c r="Z8" s="106"/>
      <c r="AA8" s="106"/>
      <c r="AB8" s="106">
        <f>'INFORME DIARIO MAQUINARIA'!$AA8-'INFORME DIARIO MAQUINARIA'!$Z8</f>
        <v>0</v>
      </c>
      <c r="AC8" s="106"/>
      <c r="AD8" s="106"/>
      <c r="AE8" s="106" t="str">
        <f>IF(AD8-AC8=0,"",AD8-AC8)</f>
        <v/>
      </c>
      <c r="AF8" s="106"/>
      <c r="AG8" s="106"/>
      <c r="AH8" s="106" t="str">
        <f>IF(AG8-AF8=0,"",AG8-AF8)</f>
        <v/>
      </c>
      <c r="AI8" s="106"/>
      <c r="AJ8" s="106"/>
      <c r="AK8" s="106"/>
      <c r="AL8" s="106"/>
      <c r="AM8" s="106" t="str">
        <f>IF((AK8+AJ8)-AL8=0,"",(AK8+AJ8)-AL8)</f>
        <v/>
      </c>
      <c r="AN8" s="120" t="str">
        <f>IF(OR(AM8="",V8="",V8=0),"",ROUND(AM8/V8,2))</f>
        <v/>
      </c>
      <c r="AO8" s="106" t="str">
        <f>IF(OR(Y8="",AM8="",AM8=0),"",ROUND(Y8/AM8,2))</f>
        <v/>
      </c>
      <c r="AP8" s="106" t="str">
        <f>IF(OR(AM8="",Y8="",Y8=0),"",ROUND(AM8/Y8,2))</f>
        <v/>
      </c>
      <c r="AQ8" s="106" t="str">
        <f>IF(OR(L8="",V8="",V8=0),"",ROUND(L8/V8,1))</f>
        <v/>
      </c>
      <c r="AR8" s="106" t="str">
        <f>IF(OR('INFORME DIARIO MAQUINARIA'!$O8="",'INFORME DIARIO MAQUINARIA'!$AH8="",'INFORME DIARIO MAQUINARIA'!$AH8=0),"",ROUND('INFORME DIARIO MAQUINARIA'!$O8/'INFORME DIARIO MAQUINARIA'!$AH8,1))</f>
        <v/>
      </c>
      <c r="AS8" s="189" t="str">
        <f>IFERROR(IF(OR(V8="",AE8="",V8&lt;=0,AE8&lt;0),"",AE8/V8),"")</f>
        <v/>
      </c>
      <c r="AT8" s="106"/>
      <c r="AU8" s="106"/>
      <c r="AV8" s="106"/>
      <c r="AW8" s="106"/>
      <c r="AX8" s="106"/>
      <c r="AY8" s="106"/>
      <c r="AZ8" s="121"/>
    </row>
    <row r="9" spans="2:52" s="235" customFormat="1" ht="28.5" hidden="1" customHeight="1" x14ac:dyDescent="0.25">
      <c r="B9" s="268">
        <v>46149</v>
      </c>
      <c r="C9" s="346" t="s">
        <v>56</v>
      </c>
      <c r="D9" s="345">
        <v>1</v>
      </c>
      <c r="E9" s="201" t="s">
        <v>367</v>
      </c>
      <c r="F9" s="201" t="s">
        <v>323</v>
      </c>
      <c r="G9" s="201">
        <v>13</v>
      </c>
      <c r="H9" s="201" t="s">
        <v>843</v>
      </c>
      <c r="I9" s="201">
        <v>418</v>
      </c>
      <c r="J9" s="201"/>
      <c r="K9" s="201" t="s">
        <v>68</v>
      </c>
      <c r="L9" s="201">
        <v>2000</v>
      </c>
      <c r="M9" s="201"/>
      <c r="N9" s="201"/>
      <c r="O9" s="201"/>
      <c r="P9" s="209"/>
      <c r="Q9" s="205"/>
      <c r="R9" s="204"/>
      <c r="S9" s="204">
        <f>'INFORME DIARIO MAQUINARIA'!$R9-'INFORME DIARIO MAQUINARIA'!$Q9</f>
        <v>0</v>
      </c>
      <c r="T9" s="203"/>
      <c r="U9" s="106"/>
      <c r="V9" s="106" t="str">
        <f>IF(U9-T9=0,"",U9-T9)</f>
        <v/>
      </c>
      <c r="W9" s="106"/>
      <c r="X9" s="106"/>
      <c r="Y9" s="106" t="str">
        <f>IF(X9-W9=0,"",X9-W9)</f>
        <v/>
      </c>
      <c r="Z9" s="106"/>
      <c r="AA9" s="106"/>
      <c r="AB9" s="106">
        <f>'INFORME DIARIO MAQUINARIA'!$AA9-'INFORME DIARIO MAQUINARIA'!$Z9</f>
        <v>0</v>
      </c>
      <c r="AC9" s="106"/>
      <c r="AD9" s="106"/>
      <c r="AE9" s="106" t="str">
        <f>IF(AD9-AC9=0,"",AD9-AC9)</f>
        <v/>
      </c>
      <c r="AF9" s="106"/>
      <c r="AG9" s="106"/>
      <c r="AH9" s="106" t="str">
        <f>IF(AG9-AF9=0,"",AG9-AF9)</f>
        <v/>
      </c>
      <c r="AI9" s="106"/>
      <c r="AJ9" s="106"/>
      <c r="AK9" s="106"/>
      <c r="AL9" s="106"/>
      <c r="AM9" s="106" t="str">
        <f>IF((AK9+AJ9)-AL9=0,"",(AK9+AJ9)-AL9)</f>
        <v/>
      </c>
      <c r="AN9" s="120" t="str">
        <f>IF(OR(AM9="",V9="",V9=0),"",ROUND(AM9/V9,2))</f>
        <v/>
      </c>
      <c r="AO9" s="106" t="str">
        <f>IF(OR(Y9="",AM9="",AM9=0),"",ROUND(Y9/AM9,2))</f>
        <v/>
      </c>
      <c r="AP9" s="106" t="str">
        <f>IF(OR(AM9="",Y9="",Y9=0),"",ROUND(AM9/Y9,2))</f>
        <v/>
      </c>
      <c r="AQ9" s="106" t="str">
        <f>IF(OR(L9="",V9="",V9=0),"",ROUND(L9/V9,1))</f>
        <v/>
      </c>
      <c r="AR9" s="106" t="str">
        <f>IF(OR('INFORME DIARIO MAQUINARIA'!$O9="",'INFORME DIARIO MAQUINARIA'!$AH9="",'INFORME DIARIO MAQUINARIA'!$AH9=0),"",ROUND('INFORME DIARIO MAQUINARIA'!$O9/'INFORME DIARIO MAQUINARIA'!$AH9,1))</f>
        <v/>
      </c>
      <c r="AS9" s="189" t="str">
        <f>IFERROR(IF(OR(V9="",AE9="",V9&lt;=0,AE9&lt;0),"",AE9/V9),"")</f>
        <v/>
      </c>
      <c r="AT9" s="106"/>
      <c r="AU9" s="106"/>
      <c r="AV9" s="106"/>
      <c r="AW9" s="106"/>
      <c r="AX9" s="106"/>
      <c r="AY9" s="106"/>
      <c r="AZ9" s="121"/>
    </row>
    <row r="10" spans="2:52" s="235" customFormat="1" ht="28.5" hidden="1" customHeight="1" x14ac:dyDescent="0.25">
      <c r="B10" s="268">
        <v>46149</v>
      </c>
      <c r="C10" s="346" t="s">
        <v>56</v>
      </c>
      <c r="D10" s="345">
        <v>1</v>
      </c>
      <c r="E10" s="201" t="s">
        <v>131</v>
      </c>
      <c r="F10" s="201" t="s">
        <v>130</v>
      </c>
      <c r="G10" s="201">
        <v>13</v>
      </c>
      <c r="H10" s="201" t="s">
        <v>842</v>
      </c>
      <c r="I10" s="201">
        <v>240</v>
      </c>
      <c r="J10" s="201"/>
      <c r="K10" s="201" t="s">
        <v>841</v>
      </c>
      <c r="L10" s="201"/>
      <c r="M10" s="201"/>
      <c r="N10" s="201">
        <v>6</v>
      </c>
      <c r="O10" s="201">
        <v>72</v>
      </c>
      <c r="P10" s="209"/>
      <c r="Q10" s="205"/>
      <c r="R10" s="204"/>
      <c r="S10" s="204">
        <f>'INFORME DIARIO MAQUINARIA'!$R10-'INFORME DIARIO MAQUINARIA'!$Q10</f>
        <v>0</v>
      </c>
      <c r="T10" s="203"/>
      <c r="U10" s="106"/>
      <c r="V10" s="106" t="str">
        <f>IF(U10-T10=0,"",U10-T10)</f>
        <v/>
      </c>
      <c r="W10" s="106"/>
      <c r="X10" s="106"/>
      <c r="Y10" s="106" t="str">
        <f>IF(X10-W10=0,"",X10-W10)</f>
        <v/>
      </c>
      <c r="Z10" s="106"/>
      <c r="AA10" s="106"/>
      <c r="AB10" s="106">
        <f>'INFORME DIARIO MAQUINARIA'!$AA10-'INFORME DIARIO MAQUINARIA'!$Z10</f>
        <v>0</v>
      </c>
      <c r="AC10" s="106"/>
      <c r="AD10" s="106"/>
      <c r="AE10" s="106" t="str">
        <f>IF(AD10-AC10=0,"",AD10-AC10)</f>
        <v/>
      </c>
      <c r="AF10" s="106"/>
      <c r="AG10" s="106"/>
      <c r="AH10" s="106" t="str">
        <f>IF(AG10-AF10=0,"",AG10-AF10)</f>
        <v/>
      </c>
      <c r="AI10" s="106"/>
      <c r="AJ10" s="106"/>
      <c r="AK10" s="106"/>
      <c r="AL10" s="106"/>
      <c r="AM10" s="106" t="str">
        <f>IF((AK10+AJ10)-AL10=0,"",(AK10+AJ10)-AL10)</f>
        <v/>
      </c>
      <c r="AN10" s="120" t="str">
        <f>IF(OR(AM10="",V10="",V10=0),"",ROUND(AM10/V10,2))</f>
        <v/>
      </c>
      <c r="AO10" s="106" t="str">
        <f>IF(OR(Y10="",AM10="",AM10=0),"",ROUND(Y10/AM10,2))</f>
        <v/>
      </c>
      <c r="AP10" s="106" t="str">
        <f>IF(OR(AM10="",Y10="",Y10=0),"",ROUND(AM10/Y10,2))</f>
        <v/>
      </c>
      <c r="AQ10" s="106" t="str">
        <f>IF(OR(L10="",V10="",V10=0),"",ROUND(L10/V10,1))</f>
        <v/>
      </c>
      <c r="AR10" s="106" t="str">
        <f>IF(OR('INFORME DIARIO MAQUINARIA'!$O10="",'INFORME DIARIO MAQUINARIA'!$AH10="",'INFORME DIARIO MAQUINARIA'!$AH10=0),"",ROUND('INFORME DIARIO MAQUINARIA'!$O10/'INFORME DIARIO MAQUINARIA'!$AH10,1))</f>
        <v/>
      </c>
      <c r="AS10" s="189" t="str">
        <f>IFERROR(IF(OR(V10="",AE10="",V10&lt;=0,AE10&lt;0),"",AE10/V10),"")</f>
        <v/>
      </c>
      <c r="AT10" s="106"/>
      <c r="AU10" s="106"/>
      <c r="AV10" s="106"/>
      <c r="AW10" s="106"/>
      <c r="AX10" s="106"/>
      <c r="AY10" s="106"/>
      <c r="AZ10" s="121"/>
    </row>
    <row r="11" spans="2:52" s="235" customFormat="1" ht="28.5" hidden="1" customHeight="1" x14ac:dyDescent="0.25">
      <c r="B11" s="268">
        <v>46149</v>
      </c>
      <c r="C11" s="346" t="s">
        <v>56</v>
      </c>
      <c r="D11" s="345">
        <v>1</v>
      </c>
      <c r="E11" s="201" t="s">
        <v>86</v>
      </c>
      <c r="F11" s="201" t="s">
        <v>85</v>
      </c>
      <c r="G11" s="201">
        <v>13</v>
      </c>
      <c r="H11" s="201" t="s">
        <v>840</v>
      </c>
      <c r="I11" s="201">
        <v>240</v>
      </c>
      <c r="J11" s="201"/>
      <c r="K11" s="201" t="s">
        <v>841</v>
      </c>
      <c r="L11" s="201"/>
      <c r="M11" s="201"/>
      <c r="N11" s="201">
        <v>7</v>
      </c>
      <c r="O11" s="201">
        <v>84</v>
      </c>
      <c r="P11" s="209"/>
      <c r="Q11" s="205"/>
      <c r="R11" s="204"/>
      <c r="S11" s="204">
        <f>'INFORME DIARIO MAQUINARIA'!$R11-'INFORME DIARIO MAQUINARIA'!$Q11</f>
        <v>0</v>
      </c>
      <c r="T11" s="203"/>
      <c r="U11" s="106"/>
      <c r="V11" s="106" t="str">
        <f>IF(U11-T11=0,"",U11-T11)</f>
        <v/>
      </c>
      <c r="W11" s="106"/>
      <c r="X11" s="106"/>
      <c r="Y11" s="106" t="str">
        <f>IF(X11-W11=0,"",X11-W11)</f>
        <v/>
      </c>
      <c r="Z11" s="106"/>
      <c r="AA11" s="106"/>
      <c r="AB11" s="197">
        <f>'INFORME DIARIO MAQUINARIA'!$AA11-'INFORME DIARIO MAQUINARIA'!$Z11</f>
        <v>0</v>
      </c>
      <c r="AC11" s="106"/>
      <c r="AD11" s="106"/>
      <c r="AE11" s="106" t="str">
        <f>IF(AD11-AC11=0,"",AD11-AC11)</f>
        <v/>
      </c>
      <c r="AF11" s="106"/>
      <c r="AG11" s="106"/>
      <c r="AH11" s="106" t="str">
        <f>IF(AG11-AF11=0,"",AG11-AF11)</f>
        <v/>
      </c>
      <c r="AI11" s="106"/>
      <c r="AJ11" s="106"/>
      <c r="AK11" s="106"/>
      <c r="AL11" s="106"/>
      <c r="AM11" s="106" t="str">
        <f>IF((AK11+AJ11)-AL11=0,"",(AK11+AJ11)-AL11)</f>
        <v/>
      </c>
      <c r="AN11" s="120" t="str">
        <f>IF(OR(AM11="",V11="",V11=0),"",ROUND(AM11/V11,2))</f>
        <v/>
      </c>
      <c r="AO11" s="106" t="str">
        <f>IF(OR(Y11="",AM11="",AM11=0),"",ROUND(Y11/AM11,2))</f>
        <v/>
      </c>
      <c r="AP11" s="106" t="str">
        <f>IF(OR(AM11="",Y11="",Y11=0),"",ROUND(AM11/Y11,2))</f>
        <v/>
      </c>
      <c r="AQ11" s="106" t="str">
        <f>IF(OR(L11="",V11="",V11=0),"",ROUND(L11/V11,1))</f>
        <v/>
      </c>
      <c r="AR11" s="106" t="str">
        <f>IF(OR('INFORME DIARIO MAQUINARIA'!$O11="",'INFORME DIARIO MAQUINARIA'!$AH11="",'INFORME DIARIO MAQUINARIA'!$AH11=0),"",ROUND('INFORME DIARIO MAQUINARIA'!$O11/'INFORME DIARIO MAQUINARIA'!$AH11,1))</f>
        <v/>
      </c>
      <c r="AS11" s="189" t="str">
        <f>IFERROR(IF(OR(V11="",AE11="",V11&lt;=0,AE11&lt;0),"",AE11/V11),"")</f>
        <v/>
      </c>
      <c r="AT11" s="106"/>
      <c r="AU11" s="106"/>
      <c r="AV11" s="106"/>
      <c r="AW11" s="106"/>
      <c r="AX11" s="106"/>
      <c r="AY11" s="106"/>
      <c r="AZ11" s="121"/>
    </row>
    <row r="12" spans="2:52" s="235" customFormat="1" ht="27" hidden="1" customHeight="1" x14ac:dyDescent="0.25">
      <c r="B12" s="268">
        <v>46149</v>
      </c>
      <c r="C12" s="346" t="s">
        <v>56</v>
      </c>
      <c r="D12" s="345">
        <v>1</v>
      </c>
      <c r="E12" s="201" t="s">
        <v>76</v>
      </c>
      <c r="F12" s="201" t="s">
        <v>707</v>
      </c>
      <c r="G12" s="201">
        <v>13</v>
      </c>
      <c r="H12" s="201" t="s">
        <v>815</v>
      </c>
      <c r="I12" s="201"/>
      <c r="J12" s="201"/>
      <c r="K12" s="201" t="s">
        <v>841</v>
      </c>
      <c r="L12" s="201"/>
      <c r="M12" s="201"/>
      <c r="N12" s="201">
        <v>4</v>
      </c>
      <c r="O12" s="201">
        <v>48</v>
      </c>
      <c r="P12" s="209"/>
      <c r="Q12" s="205"/>
      <c r="R12" s="204"/>
      <c r="S12" s="204">
        <f>'INFORME DIARIO MAQUINARIA'!$R12-'INFORME DIARIO MAQUINARIA'!$Q12</f>
        <v>0</v>
      </c>
      <c r="T12" s="203"/>
      <c r="U12" s="106"/>
      <c r="V12" s="106" t="str">
        <f>IF(U12-T12=0,"",U12-T12)</f>
        <v/>
      </c>
      <c r="W12" s="106"/>
      <c r="X12" s="106"/>
      <c r="Y12" s="106" t="str">
        <f>IF(X12-W12=0,"",X12-W12)</f>
        <v/>
      </c>
      <c r="Z12" s="106"/>
      <c r="AA12" s="106"/>
      <c r="AB12" s="106">
        <f>'INFORME DIARIO MAQUINARIA'!$AA12-'INFORME DIARIO MAQUINARIA'!$Z12</f>
        <v>0</v>
      </c>
      <c r="AC12" s="106"/>
      <c r="AD12" s="106"/>
      <c r="AE12" s="106" t="str">
        <f>IF(AD12-AC12=0,"",AD12-AC12)</f>
        <v/>
      </c>
      <c r="AF12" s="106"/>
      <c r="AG12" s="106"/>
      <c r="AH12" s="106" t="str">
        <f>IF(AG12-AF12=0,"",AG12-AF12)</f>
        <v/>
      </c>
      <c r="AI12" s="106"/>
      <c r="AJ12" s="106"/>
      <c r="AK12" s="106"/>
      <c r="AL12" s="106"/>
      <c r="AM12" s="106" t="str">
        <f>IF((AK12+AJ12)-AL12=0,"",(AK12+AJ12)-AL12)</f>
        <v/>
      </c>
      <c r="AN12" s="120" t="str">
        <f>IF(OR(AM12="",V12="",V12=0),"",ROUND(AM12/V12,2))</f>
        <v/>
      </c>
      <c r="AO12" s="106" t="str">
        <f>IF(OR(Y12="",AM12="",AM12=0),"",ROUND(Y12/AM12,2))</f>
        <v/>
      </c>
      <c r="AP12" s="106" t="str">
        <f>IF(OR(AM12="",Y12="",Y12=0),"",ROUND(AM12/Y12,2))</f>
        <v/>
      </c>
      <c r="AQ12" s="106" t="str">
        <f>IF(OR(L12="",V12="",V12=0),"",ROUND(L12/V12,1))</f>
        <v/>
      </c>
      <c r="AR12" s="106" t="str">
        <f>IF(OR('INFORME DIARIO MAQUINARIA'!$O12="",'INFORME DIARIO MAQUINARIA'!$AH12="",'INFORME DIARIO MAQUINARIA'!$AH12=0),"",ROUND('INFORME DIARIO MAQUINARIA'!$O12/'INFORME DIARIO MAQUINARIA'!$AH12,1))</f>
        <v/>
      </c>
      <c r="AS12" s="189" t="str">
        <f>IFERROR(IF(OR(V12="",AE12="",V12&lt;=0,AE12&lt;0),"",AE12/V12),"")</f>
        <v/>
      </c>
      <c r="AT12" s="106"/>
      <c r="AU12" s="106"/>
      <c r="AV12" s="106"/>
      <c r="AW12" s="106"/>
      <c r="AX12" s="106"/>
      <c r="AY12" s="106"/>
      <c r="AZ12" s="121"/>
    </row>
    <row r="13" spans="2:52" s="235" customFormat="1" ht="30" hidden="1" customHeight="1" x14ac:dyDescent="0.25">
      <c r="B13" s="268">
        <v>46149</v>
      </c>
      <c r="C13" s="346" t="s">
        <v>56</v>
      </c>
      <c r="D13" s="345">
        <v>1</v>
      </c>
      <c r="E13" s="201" t="s">
        <v>821</v>
      </c>
      <c r="F13" s="201" t="s">
        <v>169</v>
      </c>
      <c r="G13" s="201">
        <v>13</v>
      </c>
      <c r="H13" s="201" t="s">
        <v>840</v>
      </c>
      <c r="I13" s="201"/>
      <c r="J13" s="201"/>
      <c r="K13" s="201" t="s">
        <v>68</v>
      </c>
      <c r="L13" s="201">
        <v>1800</v>
      </c>
      <c r="M13" s="201"/>
      <c r="N13" s="201"/>
      <c r="O13" s="201"/>
      <c r="P13" s="209"/>
      <c r="Q13" s="205"/>
      <c r="R13" s="204"/>
      <c r="S13" s="204">
        <f>'INFORME DIARIO MAQUINARIA'!$R13-'INFORME DIARIO MAQUINARIA'!$Q13</f>
        <v>0</v>
      </c>
      <c r="T13" s="203"/>
      <c r="U13" s="106"/>
      <c r="V13" s="106" t="str">
        <f>IF(U13-T13=0,"",U13-T13)</f>
        <v/>
      </c>
      <c r="W13" s="106"/>
      <c r="X13" s="106"/>
      <c r="Y13" s="106" t="str">
        <f>IF(X13-W13=0,"",X13-W13)</f>
        <v/>
      </c>
      <c r="Z13" s="106"/>
      <c r="AA13" s="106"/>
      <c r="AB13" s="106">
        <f>'INFORME DIARIO MAQUINARIA'!$AA13-'INFORME DIARIO MAQUINARIA'!$Z13</f>
        <v>0</v>
      </c>
      <c r="AC13" s="106"/>
      <c r="AD13" s="106"/>
      <c r="AE13" s="106" t="str">
        <f>IF(AD13-AC13=0,"",AD13-AC13)</f>
        <v/>
      </c>
      <c r="AF13" s="106"/>
      <c r="AG13" s="106"/>
      <c r="AH13" s="106" t="str">
        <f>IF(AG13-AF13=0,"",AG13-AF13)</f>
        <v/>
      </c>
      <c r="AI13" s="106"/>
      <c r="AJ13" s="106"/>
      <c r="AK13" s="106"/>
      <c r="AL13" s="106"/>
      <c r="AM13" s="106" t="str">
        <f>IF((AK13+AJ13)-AL13=0,"",(AK13+AJ13)-AL13)</f>
        <v/>
      </c>
      <c r="AN13" s="120" t="str">
        <f>IF(OR(AM13="",V13="",V13=0),"",ROUND(AM13/V13,2))</f>
        <v/>
      </c>
      <c r="AO13" s="106" t="str">
        <f>IF(OR(Y13="",AM13="",AM13=0),"",ROUND(Y13/AM13,2))</f>
        <v/>
      </c>
      <c r="AP13" s="106" t="str">
        <f>IF(OR(AM13="",Y13="",Y13=0),"",ROUND(AM13/Y13,2))</f>
        <v/>
      </c>
      <c r="AQ13" s="106" t="str">
        <f>IF(OR(L13="",V13="",V13=0),"",ROUND(L13/V13,1))</f>
        <v/>
      </c>
      <c r="AR13" s="106" t="str">
        <f>IF(OR('INFORME DIARIO MAQUINARIA'!$O13="",'INFORME DIARIO MAQUINARIA'!$AH13="",'INFORME DIARIO MAQUINARIA'!$AH13=0),"",ROUND('INFORME DIARIO MAQUINARIA'!$O13/'INFORME DIARIO MAQUINARIA'!$AH13,1))</f>
        <v/>
      </c>
      <c r="AS13" s="189" t="str">
        <f>IFERROR(IF(OR(V13="",AE13="",V13&lt;=0,AE13&lt;0),"",AE13/V13),"")</f>
        <v/>
      </c>
      <c r="AT13" s="106"/>
      <c r="AU13" s="106"/>
      <c r="AV13" s="106"/>
      <c r="AW13" s="106"/>
      <c r="AX13" s="106"/>
      <c r="AY13" s="106"/>
      <c r="AZ13" s="121"/>
    </row>
    <row r="14" spans="2:52" s="235" customFormat="1" ht="30" hidden="1" customHeight="1" thickBot="1" x14ac:dyDescent="0.3">
      <c r="B14" s="292">
        <v>46149</v>
      </c>
      <c r="C14" s="353" t="s">
        <v>56</v>
      </c>
      <c r="D14" s="352">
        <v>1</v>
      </c>
      <c r="E14" s="207" t="s">
        <v>155</v>
      </c>
      <c r="F14" s="207" t="s">
        <v>81</v>
      </c>
      <c r="G14" s="207"/>
      <c r="H14" s="207"/>
      <c r="I14" s="207"/>
      <c r="J14" s="207"/>
      <c r="K14" s="207" t="s">
        <v>839</v>
      </c>
      <c r="L14" s="207"/>
      <c r="M14" s="207"/>
      <c r="N14" s="207">
        <v>1</v>
      </c>
      <c r="O14" s="207"/>
      <c r="P14" s="206"/>
      <c r="Q14" s="205"/>
      <c r="R14" s="204"/>
      <c r="S14" s="204">
        <f>'INFORME DIARIO MAQUINARIA'!$R14-'INFORME DIARIO MAQUINARIA'!$Q14</f>
        <v>0</v>
      </c>
      <c r="T14" s="203"/>
      <c r="U14" s="106"/>
      <c r="V14" s="106" t="str">
        <f>IF(U14-T14=0,"",U14-T14)</f>
        <v/>
      </c>
      <c r="W14" s="106"/>
      <c r="X14" s="106"/>
      <c r="Y14" s="106" t="str">
        <f>IF(X14-W14=0,"",X14-W14)</f>
        <v/>
      </c>
      <c r="Z14" s="106"/>
      <c r="AA14" s="106"/>
      <c r="AB14" s="106">
        <f>'INFORME DIARIO MAQUINARIA'!$AA14-'INFORME DIARIO MAQUINARIA'!$Z14</f>
        <v>0</v>
      </c>
      <c r="AC14" s="106"/>
      <c r="AD14" s="106"/>
      <c r="AE14" s="106" t="str">
        <f>IF(AD14-AC14=0,"",AD14-AC14)</f>
        <v/>
      </c>
      <c r="AF14" s="106"/>
      <c r="AG14" s="106"/>
      <c r="AH14" s="106" t="str">
        <f>IF(AG14-AF14=0,"",AG14-AF14)</f>
        <v/>
      </c>
      <c r="AI14" s="106"/>
      <c r="AJ14" s="106"/>
      <c r="AK14" s="106"/>
      <c r="AL14" s="106"/>
      <c r="AM14" s="106" t="str">
        <f>IF((AK14+AJ14)-AL14=0,"",(AK14+AJ14)-AL14)</f>
        <v/>
      </c>
      <c r="AN14" s="120" t="str">
        <f>IF(OR(AM14="",V14="",V14=0),"",ROUND(AM14/V14,2))</f>
        <v/>
      </c>
      <c r="AO14" s="106" t="str">
        <f>IF(OR(Y14="",AM14="",AM14=0),"",ROUND(Y14/AM14,2))</f>
        <v/>
      </c>
      <c r="AP14" s="106" t="str">
        <f>IF(OR(AM14="",Y14="",Y14=0),"",ROUND(AM14/Y14,2))</f>
        <v/>
      </c>
      <c r="AQ14" s="106" t="str">
        <f>IF(OR(L14="",V14="",V14=0),"",ROUND(L14/V14,1))</f>
        <v/>
      </c>
      <c r="AR14" s="106" t="str">
        <f>IF(OR('INFORME DIARIO MAQUINARIA'!$O14="",'INFORME DIARIO MAQUINARIA'!$AH14="",'INFORME DIARIO MAQUINARIA'!$AH14=0),"",ROUND('INFORME DIARIO MAQUINARIA'!$O14/'INFORME DIARIO MAQUINARIA'!$AH14,1))</f>
        <v/>
      </c>
      <c r="AS14" s="189" t="str">
        <f>IFERROR(IF(OR(V14="",AE14="",V14&lt;=0,AE14&lt;0),"",AE14/V14),"")</f>
        <v/>
      </c>
      <c r="AT14" s="106"/>
      <c r="AU14" s="106"/>
      <c r="AV14" s="106"/>
      <c r="AW14" s="106"/>
      <c r="AX14" s="106"/>
      <c r="AY14" s="106"/>
      <c r="AZ14" s="121"/>
    </row>
    <row r="15" spans="2:52" s="235" customFormat="1" ht="45" hidden="1" customHeight="1" thickBot="1" x14ac:dyDescent="0.3">
      <c r="B15" s="359">
        <v>46150</v>
      </c>
      <c r="C15" s="356" t="s">
        <v>60</v>
      </c>
      <c r="D15" s="355"/>
      <c r="E15" s="354"/>
      <c r="F15" s="354"/>
      <c r="G15" s="354"/>
      <c r="H15" s="354"/>
      <c r="I15" s="354"/>
      <c r="J15" s="354" t="s">
        <v>714</v>
      </c>
      <c r="K15" s="354" t="s">
        <v>838</v>
      </c>
      <c r="L15" s="223"/>
      <c r="M15" s="223"/>
      <c r="N15" s="223"/>
      <c r="O15" s="223"/>
      <c r="P15" s="222"/>
      <c r="Q15" s="205"/>
      <c r="R15" s="204"/>
      <c r="S15" s="204">
        <f>'INFORME DIARIO MAQUINARIA'!$R15-'INFORME DIARIO MAQUINARIA'!$Q15</f>
        <v>0</v>
      </c>
      <c r="T15" s="203"/>
      <c r="U15" s="106"/>
      <c r="V15" s="106" t="str">
        <f>IF(U15-T15=0,"",U15-T15)</f>
        <v/>
      </c>
      <c r="W15" s="106"/>
      <c r="X15" s="106"/>
      <c r="Y15" s="106" t="str">
        <f>IF(X15-W15=0,"",X15-W15)</f>
        <v/>
      </c>
      <c r="Z15" s="106"/>
      <c r="AA15" s="106"/>
      <c r="AB15" s="106">
        <f>'INFORME DIARIO MAQUINARIA'!$AA15-'INFORME DIARIO MAQUINARIA'!$Z15</f>
        <v>0</v>
      </c>
      <c r="AC15" s="106"/>
      <c r="AD15" s="106"/>
      <c r="AE15" s="106" t="str">
        <f>IF(AD15-AC15=0,"",AD15-AC15)</f>
        <v/>
      </c>
      <c r="AF15" s="106"/>
      <c r="AG15" s="106"/>
      <c r="AH15" s="106" t="str">
        <f>IF(AG15-AF15=0,"",AG15-AF15)</f>
        <v/>
      </c>
      <c r="AI15" s="106"/>
      <c r="AJ15" s="106"/>
      <c r="AK15" s="106"/>
      <c r="AL15" s="106"/>
      <c r="AM15" s="106" t="str">
        <f>IF((AK15+AJ15)-AL15=0,"",(AK15+AJ15)-AL15)</f>
        <v/>
      </c>
      <c r="AN15" s="120" t="str">
        <f>IF(OR(AM15="",V15="",V15=0),"",ROUND(AM15/V15,2))</f>
        <v/>
      </c>
      <c r="AO15" s="106" t="str">
        <f>IF(OR(Y15="",AM15="",AM15=0),"",ROUND(Y15/AM15,2))</f>
        <v/>
      </c>
      <c r="AP15" s="106" t="str">
        <f>IF(OR(AM15="",Y15="",Y15=0),"",ROUND(AM15/Y15,2))</f>
        <v/>
      </c>
      <c r="AQ15" s="106" t="str">
        <f>IF(OR(L15="",V15="",V15=0),"",ROUND(L15/V15,1))</f>
        <v/>
      </c>
      <c r="AR15" s="106" t="str">
        <f>IF(OR('INFORME DIARIO MAQUINARIA'!$O15="",'INFORME DIARIO MAQUINARIA'!$AH15="",'INFORME DIARIO MAQUINARIA'!$AH15=0),"",ROUND('INFORME DIARIO MAQUINARIA'!$O15/'INFORME DIARIO MAQUINARIA'!$AH15,1))</f>
        <v/>
      </c>
      <c r="AS15" s="189" t="str">
        <f>IFERROR(IF(OR(V15="",AE15="",V15&lt;=0,AE15&lt;0),"",AE15/V15),"")</f>
        <v/>
      </c>
      <c r="AT15" s="106"/>
      <c r="AU15" s="106"/>
      <c r="AV15" s="106"/>
      <c r="AW15" s="106"/>
      <c r="AX15" s="106"/>
      <c r="AY15" s="106"/>
      <c r="AZ15" s="121"/>
    </row>
    <row r="16" spans="2:52" s="235" customFormat="1" ht="33" hidden="1" customHeight="1" x14ac:dyDescent="0.25">
      <c r="B16" s="252">
        <v>46153</v>
      </c>
      <c r="C16" s="348" t="s">
        <v>110</v>
      </c>
      <c r="D16" s="347">
        <v>1</v>
      </c>
      <c r="E16" s="212" t="s">
        <v>382</v>
      </c>
      <c r="F16" s="212" t="s">
        <v>381</v>
      </c>
      <c r="G16" s="212">
        <v>8</v>
      </c>
      <c r="H16" s="212" t="s">
        <v>837</v>
      </c>
      <c r="I16" s="212">
        <v>163</v>
      </c>
      <c r="J16" s="212"/>
      <c r="K16" s="212" t="s">
        <v>68</v>
      </c>
      <c r="L16" s="212">
        <v>1710</v>
      </c>
      <c r="M16" s="212"/>
      <c r="N16" s="212"/>
      <c r="O16" s="212"/>
      <c r="P16" s="211"/>
      <c r="Q16" s="205"/>
      <c r="R16" s="204"/>
      <c r="S16" s="204">
        <f>'INFORME DIARIO MAQUINARIA'!$R16-'INFORME DIARIO MAQUINARIA'!$Q16</f>
        <v>0</v>
      </c>
      <c r="T16" s="203"/>
      <c r="U16" s="106"/>
      <c r="V16" s="106" t="str">
        <f>IF(U16-T16=0,"",U16-T16)</f>
        <v/>
      </c>
      <c r="W16" s="106"/>
      <c r="X16" s="106"/>
      <c r="Y16" s="106" t="str">
        <f>IF(X16-W16=0,"",X16-W16)</f>
        <v/>
      </c>
      <c r="Z16" s="106"/>
      <c r="AA16" s="106"/>
      <c r="AB16" s="106">
        <f>'INFORME DIARIO MAQUINARIA'!$AA16-'INFORME DIARIO MAQUINARIA'!$Z16</f>
        <v>0</v>
      </c>
      <c r="AC16" s="106"/>
      <c r="AD16" s="106"/>
      <c r="AE16" s="106" t="str">
        <f>IF(AD16-AC16=0,"",AD16-AC16)</f>
        <v/>
      </c>
      <c r="AF16" s="106"/>
      <c r="AG16" s="106"/>
      <c r="AH16" s="106" t="str">
        <f>IF(AG16-AF16=0,"",AG16-AF16)</f>
        <v/>
      </c>
      <c r="AI16" s="106"/>
      <c r="AJ16" s="106"/>
      <c r="AK16" s="106"/>
      <c r="AL16" s="106"/>
      <c r="AM16" s="106" t="str">
        <f>IF((AK16+AJ16)-AL16=0,"",(AK16+AJ16)-AL16)</f>
        <v/>
      </c>
      <c r="AN16" s="120" t="str">
        <f>IF(OR(AM16="",V16="",V16=0),"",ROUND(AM16/V16,2))</f>
        <v/>
      </c>
      <c r="AO16" s="106" t="str">
        <f>IF(OR(Y16="",AM16="",AM16=0),"",ROUND(Y16/AM16,2))</f>
        <v/>
      </c>
      <c r="AP16" s="106" t="str">
        <f>IF(OR(AM16="",Y16="",Y16=0),"",ROUND(AM16/Y16,2))</f>
        <v/>
      </c>
      <c r="AQ16" s="106" t="str">
        <f>IF(OR(L16="",V16="",V16=0),"",ROUND(L16/V16,1))</f>
        <v/>
      </c>
      <c r="AR16" s="106" t="str">
        <f>IF(OR('INFORME DIARIO MAQUINARIA'!$O16="",'INFORME DIARIO MAQUINARIA'!$AH16="",'INFORME DIARIO MAQUINARIA'!$AH16=0),"",ROUND('INFORME DIARIO MAQUINARIA'!$O16/'INFORME DIARIO MAQUINARIA'!$AH16,1))</f>
        <v/>
      </c>
      <c r="AS16" s="189" t="str">
        <f>IFERROR(IF(OR(V16="",AE16="",V16&lt;=0,AE16&lt;0),"",AE16/V16),"")</f>
        <v/>
      </c>
      <c r="AT16" s="106"/>
      <c r="AU16" s="106"/>
      <c r="AV16" s="106"/>
      <c r="AW16" s="106"/>
      <c r="AX16" s="106"/>
      <c r="AY16" s="106"/>
      <c r="AZ16" s="121"/>
    </row>
    <row r="17" spans="2:52" s="235" customFormat="1" ht="33.75" hidden="1" customHeight="1" x14ac:dyDescent="0.25">
      <c r="B17" s="268">
        <v>46153</v>
      </c>
      <c r="C17" s="346" t="s">
        <v>110</v>
      </c>
      <c r="D17" s="345">
        <v>1</v>
      </c>
      <c r="E17" s="201" t="s">
        <v>553</v>
      </c>
      <c r="F17" s="201" t="s">
        <v>562</v>
      </c>
      <c r="G17" s="201">
        <v>8</v>
      </c>
      <c r="H17" s="201" t="s">
        <v>837</v>
      </c>
      <c r="I17" s="201">
        <v>163</v>
      </c>
      <c r="J17" s="201"/>
      <c r="K17" s="201" t="s">
        <v>159</v>
      </c>
      <c r="L17" s="201"/>
      <c r="M17" s="201">
        <v>72</v>
      </c>
      <c r="N17" s="201"/>
      <c r="O17" s="201"/>
      <c r="P17" s="209"/>
      <c r="Q17" s="205"/>
      <c r="R17" s="204"/>
      <c r="S17" s="204">
        <f>'INFORME DIARIO MAQUINARIA'!$R17-'INFORME DIARIO MAQUINARIA'!$Q17</f>
        <v>0</v>
      </c>
      <c r="T17" s="203"/>
      <c r="U17" s="106"/>
      <c r="V17" s="106" t="str">
        <f>IF(U17-T17=0,"",U17-T17)</f>
        <v/>
      </c>
      <c r="W17" s="106"/>
      <c r="X17" s="106"/>
      <c r="Y17" s="106" t="str">
        <f>IF(X17-W17=0,"",X17-W17)</f>
        <v/>
      </c>
      <c r="Z17" s="106"/>
      <c r="AA17" s="106"/>
      <c r="AB17" s="106">
        <f>'INFORME DIARIO MAQUINARIA'!$AA17-'INFORME DIARIO MAQUINARIA'!$Z17</f>
        <v>0</v>
      </c>
      <c r="AC17" s="106"/>
      <c r="AD17" s="106"/>
      <c r="AE17" s="106" t="str">
        <f>IF(AD17-AC17=0,"",AD17-AC17)</f>
        <v/>
      </c>
      <c r="AF17" s="106"/>
      <c r="AG17" s="106"/>
      <c r="AH17" s="106" t="str">
        <f>IF(AG17-AF17=0,"",AG17-AF17)</f>
        <v/>
      </c>
      <c r="AI17" s="106"/>
      <c r="AJ17" s="106"/>
      <c r="AK17" s="106"/>
      <c r="AL17" s="106"/>
      <c r="AM17" s="106" t="str">
        <f>IF((AK17+AJ17)-AL17=0,"",(AK17+AJ17)-AL17)</f>
        <v/>
      </c>
      <c r="AN17" s="120" t="str">
        <f>IF(OR(AM17="",V17="",V17=0),"",ROUND(AM17/V17,2))</f>
        <v/>
      </c>
      <c r="AO17" s="106" t="str">
        <f>IF(OR(Y17="",AM17="",AM17=0),"",ROUND(Y17/AM17,2))</f>
        <v/>
      </c>
      <c r="AP17" s="106" t="str">
        <f>IF(OR(AM17="",Y17="",Y17=0),"",ROUND(AM17/Y17,2))</f>
        <v/>
      </c>
      <c r="AQ17" s="106" t="str">
        <f>IF(OR(L17="",V17="",V17=0),"",ROUND(L17/V17,1))</f>
        <v/>
      </c>
      <c r="AR17" s="106" t="str">
        <f>IF(OR('INFORME DIARIO MAQUINARIA'!$O17="",'INFORME DIARIO MAQUINARIA'!$AH17="",'INFORME DIARIO MAQUINARIA'!$AH17=0),"",ROUND('INFORME DIARIO MAQUINARIA'!$O17/'INFORME DIARIO MAQUINARIA'!$AH17,1))</f>
        <v/>
      </c>
      <c r="AS17" s="189" t="str">
        <f>IFERROR(IF(OR(V17="",AE17="",V17&lt;=0,AE17&lt;0),"",AE17/V17),"")</f>
        <v/>
      </c>
      <c r="AT17" s="106"/>
      <c r="AU17" s="106"/>
      <c r="AV17" s="106"/>
      <c r="AW17" s="106"/>
      <c r="AX17" s="106"/>
      <c r="AY17" s="106"/>
      <c r="AZ17" s="121"/>
    </row>
    <row r="18" spans="2:52" s="235" customFormat="1" ht="41.25" hidden="1" customHeight="1" thickBot="1" x14ac:dyDescent="0.3">
      <c r="B18" s="292">
        <v>46153</v>
      </c>
      <c r="C18" s="353" t="s">
        <v>110</v>
      </c>
      <c r="D18" s="352">
        <v>1</v>
      </c>
      <c r="E18" s="207" t="s">
        <v>100</v>
      </c>
      <c r="F18" s="207" t="s">
        <v>99</v>
      </c>
      <c r="G18" s="207">
        <v>8</v>
      </c>
      <c r="H18" s="207" t="s">
        <v>837</v>
      </c>
      <c r="I18" s="207">
        <v>163</v>
      </c>
      <c r="J18" s="207"/>
      <c r="K18" s="207" t="s">
        <v>157</v>
      </c>
      <c r="L18" s="207"/>
      <c r="M18" s="207"/>
      <c r="N18" s="207">
        <v>6</v>
      </c>
      <c r="O18" s="207">
        <v>72</v>
      </c>
      <c r="P18" s="206"/>
      <c r="Q18" s="205"/>
      <c r="R18" s="204"/>
      <c r="S18" s="204">
        <f>'INFORME DIARIO MAQUINARIA'!$R18-'INFORME DIARIO MAQUINARIA'!$Q18</f>
        <v>0</v>
      </c>
      <c r="T18" s="203"/>
      <c r="U18" s="106"/>
      <c r="V18" s="106" t="str">
        <f>IF(U18-T18=0,"",U18-T18)</f>
        <v/>
      </c>
      <c r="W18" s="106"/>
      <c r="X18" s="106"/>
      <c r="Y18" s="106" t="str">
        <f>IF(X18-W18=0,"",X18-W18)</f>
        <v/>
      </c>
      <c r="Z18" s="106"/>
      <c r="AA18" s="106"/>
      <c r="AB18" s="106">
        <f>'INFORME DIARIO MAQUINARIA'!$AA18-'INFORME DIARIO MAQUINARIA'!$Z18</f>
        <v>0</v>
      </c>
      <c r="AC18" s="106"/>
      <c r="AD18" s="106"/>
      <c r="AE18" s="106" t="str">
        <f>IF(AD18-AC18=0,"",AD18-AC18)</f>
        <v/>
      </c>
      <c r="AF18" s="106"/>
      <c r="AG18" s="106"/>
      <c r="AH18" s="106" t="str">
        <f>IF(AG18-AF18=0,"",AG18-AF18)</f>
        <v/>
      </c>
      <c r="AI18" s="106"/>
      <c r="AJ18" s="106"/>
      <c r="AK18" s="106"/>
      <c r="AL18" s="106"/>
      <c r="AM18" s="106" t="str">
        <f>IF((AK18+AJ18)-AL18=0,"",(AK18+AJ18)-AL18)</f>
        <v/>
      </c>
      <c r="AN18" s="120" t="str">
        <f>IF(OR(AM18="",V18="",V18=0),"",ROUND(AM18/V18,2))</f>
        <v/>
      </c>
      <c r="AO18" s="106" t="str">
        <f>IF(OR(Y18="",AM18="",AM18=0),"",ROUND(Y18/AM18,2))</f>
        <v/>
      </c>
      <c r="AP18" s="106" t="str">
        <f>IF(OR(AM18="",Y18="",Y18=0),"",ROUND(AM18/Y18,2))</f>
        <v/>
      </c>
      <c r="AQ18" s="106" t="str">
        <f>IF(OR(L18="",V18="",V18=0),"",ROUND(L18/V18,1))</f>
        <v/>
      </c>
      <c r="AR18" s="106" t="str">
        <f>IF(OR('INFORME DIARIO MAQUINARIA'!$O18="",'INFORME DIARIO MAQUINARIA'!$AH18="",'INFORME DIARIO MAQUINARIA'!$AH18=0),"",ROUND('INFORME DIARIO MAQUINARIA'!$O18/'INFORME DIARIO MAQUINARIA'!$AH18,1))</f>
        <v/>
      </c>
      <c r="AS18" s="189" t="str">
        <f>IFERROR(IF(OR(V18="",AE18="",V18&lt;=0,AE18&lt;0),"",AE18/V18),"")</f>
        <v/>
      </c>
      <c r="AT18" s="106"/>
      <c r="AU18" s="106"/>
      <c r="AV18" s="106"/>
      <c r="AW18" s="106"/>
      <c r="AX18" s="106"/>
      <c r="AY18" s="106"/>
      <c r="AZ18" s="121"/>
    </row>
    <row r="19" spans="2:52" s="235" customFormat="1" ht="42" hidden="1" customHeight="1" x14ac:dyDescent="0.25">
      <c r="B19" s="252">
        <v>46154</v>
      </c>
      <c r="C19" s="348" t="s">
        <v>59</v>
      </c>
      <c r="D19" s="347">
        <v>1</v>
      </c>
      <c r="E19" s="212" t="s">
        <v>382</v>
      </c>
      <c r="F19" s="212" t="s">
        <v>381</v>
      </c>
      <c r="G19" s="212">
        <v>8</v>
      </c>
      <c r="H19" s="212" t="s">
        <v>836</v>
      </c>
      <c r="I19" s="212">
        <v>1149</v>
      </c>
      <c r="J19" s="212"/>
      <c r="K19" s="212" t="s">
        <v>68</v>
      </c>
      <c r="L19" s="212">
        <v>1560</v>
      </c>
      <c r="M19" s="212"/>
      <c r="N19" s="212"/>
      <c r="O19" s="212"/>
      <c r="P19" s="211"/>
      <c r="Q19" s="205"/>
      <c r="R19" s="204"/>
      <c r="S19" s="204">
        <f>'INFORME DIARIO MAQUINARIA'!$R19-'INFORME DIARIO MAQUINARIA'!$Q19</f>
        <v>0</v>
      </c>
      <c r="T19" s="203"/>
      <c r="U19" s="106"/>
      <c r="V19" s="106" t="str">
        <f>IF(U19-T19=0,"",U19-T19)</f>
        <v/>
      </c>
      <c r="W19" s="106"/>
      <c r="X19" s="106"/>
      <c r="Y19" s="106" t="str">
        <f>IF(X19-W19=0,"",X19-W19)</f>
        <v/>
      </c>
      <c r="Z19" s="106"/>
      <c r="AA19" s="106"/>
      <c r="AB19" s="106">
        <f>'INFORME DIARIO MAQUINARIA'!$AA19-'INFORME DIARIO MAQUINARIA'!$Z19</f>
        <v>0</v>
      </c>
      <c r="AC19" s="106"/>
      <c r="AD19" s="106"/>
      <c r="AE19" s="106" t="str">
        <f>IF(AD19-AC19=0,"",AD19-AC19)</f>
        <v/>
      </c>
      <c r="AF19" s="106"/>
      <c r="AG19" s="106"/>
      <c r="AH19" s="106" t="str">
        <f>IF(AG19-AF19=0,"",AG19-AF19)</f>
        <v/>
      </c>
      <c r="AI19" s="106"/>
      <c r="AJ19" s="106"/>
      <c r="AK19" s="106"/>
      <c r="AL19" s="106"/>
      <c r="AM19" s="106" t="str">
        <f>IF((AK19+AJ19)-AL19=0,"",(AK19+AJ19)-AL19)</f>
        <v/>
      </c>
      <c r="AN19" s="120" t="str">
        <f>IF(OR(AM19="",V19="",V19=0),"",ROUND(AM19/V19,2))</f>
        <v/>
      </c>
      <c r="AO19" s="106" t="str">
        <f>IF(OR(Y19="",AM19="",AM19=0),"",ROUND(Y19/AM19,2))</f>
        <v/>
      </c>
      <c r="AP19" s="106" t="str">
        <f>IF(OR(AM19="",Y19="",Y19=0),"",ROUND(AM19/Y19,2))</f>
        <v/>
      </c>
      <c r="AQ19" s="106" t="str">
        <f>IF(OR(L19="",V19="",V19=0),"",ROUND(L19/V19,1))</f>
        <v/>
      </c>
      <c r="AR19" s="106" t="str">
        <f>IF(OR('INFORME DIARIO MAQUINARIA'!$O19="",'INFORME DIARIO MAQUINARIA'!$AH19="",'INFORME DIARIO MAQUINARIA'!$AH19=0),"",ROUND('INFORME DIARIO MAQUINARIA'!$O19/'INFORME DIARIO MAQUINARIA'!$AH19,1))</f>
        <v/>
      </c>
      <c r="AS19" s="189" t="str">
        <f>IFERROR(IF(OR(V19="",AE19="",V19&lt;=0,AE19&lt;0),"",AE19/V19),"")</f>
        <v/>
      </c>
      <c r="AT19" s="106"/>
      <c r="AU19" s="106"/>
      <c r="AV19" s="106"/>
      <c r="AW19" s="106"/>
      <c r="AX19" s="106"/>
      <c r="AY19" s="106"/>
      <c r="AZ19" s="121"/>
    </row>
    <row r="20" spans="2:52" s="235" customFormat="1" ht="29.25" hidden="1" customHeight="1" x14ac:dyDescent="0.25">
      <c r="B20" s="268">
        <v>46154</v>
      </c>
      <c r="C20" s="346" t="s">
        <v>59</v>
      </c>
      <c r="D20" s="345">
        <v>1</v>
      </c>
      <c r="E20" s="201" t="s">
        <v>206</v>
      </c>
      <c r="F20" s="201" t="s">
        <v>88</v>
      </c>
      <c r="G20" s="201">
        <v>8</v>
      </c>
      <c r="H20" s="201" t="s">
        <v>836</v>
      </c>
      <c r="I20" s="201">
        <v>149</v>
      </c>
      <c r="J20" s="201"/>
      <c r="K20" s="201" t="s">
        <v>159</v>
      </c>
      <c r="L20" s="201"/>
      <c r="M20" s="201"/>
      <c r="N20" s="201">
        <v>3</v>
      </c>
      <c r="O20" s="201">
        <v>24</v>
      </c>
      <c r="P20" s="209"/>
      <c r="Q20" s="205"/>
      <c r="R20" s="204"/>
      <c r="S20" s="204">
        <f>'INFORME DIARIO MAQUINARIA'!$R20-'INFORME DIARIO MAQUINARIA'!$Q20</f>
        <v>0</v>
      </c>
      <c r="T20" s="203"/>
      <c r="U20" s="106"/>
      <c r="V20" s="106" t="str">
        <f>IF(U20-T20=0,"",U20-T20)</f>
        <v/>
      </c>
      <c r="W20" s="106"/>
      <c r="X20" s="106"/>
      <c r="Y20" s="106" t="str">
        <f>IF(X20-W20=0,"",X20-W20)</f>
        <v/>
      </c>
      <c r="Z20" s="106"/>
      <c r="AA20" s="106"/>
      <c r="AB20" s="106">
        <f>'INFORME DIARIO MAQUINARIA'!$AA20-'INFORME DIARIO MAQUINARIA'!$Z20</f>
        <v>0</v>
      </c>
      <c r="AC20" s="106"/>
      <c r="AD20" s="106"/>
      <c r="AE20" s="106" t="str">
        <f>IF(AD20-AC20=0,"",AD20-AC20)</f>
        <v/>
      </c>
      <c r="AF20" s="106"/>
      <c r="AG20" s="106"/>
      <c r="AH20" s="106" t="str">
        <f>IF(AG20-AF20=0,"",AG20-AF20)</f>
        <v/>
      </c>
      <c r="AI20" s="106"/>
      <c r="AJ20" s="106"/>
      <c r="AK20" s="106"/>
      <c r="AL20" s="106"/>
      <c r="AM20" s="106" t="str">
        <f>IF((AK20+AJ20)-AL20=0,"",(AK20+AJ20)-AL20)</f>
        <v/>
      </c>
      <c r="AN20" s="120" t="str">
        <f>IF(OR(AM20="",V20="",V20=0),"",ROUND(AM20/V20,2))</f>
        <v/>
      </c>
      <c r="AO20" s="106" t="str">
        <f>IF(OR(Y20="",AM20="",AM20=0),"",ROUND(Y20/AM20,2))</f>
        <v/>
      </c>
      <c r="AP20" s="106" t="str">
        <f>IF(OR(AM20="",Y20="",Y20=0),"",ROUND(AM20/Y20,2))</f>
        <v/>
      </c>
      <c r="AQ20" s="106" t="str">
        <f>IF(OR(L20="",V20="",V20=0),"",ROUND(L20/V20,1))</f>
        <v/>
      </c>
      <c r="AR20" s="106" t="str">
        <f>IF(OR('INFORME DIARIO MAQUINARIA'!$O20="",'INFORME DIARIO MAQUINARIA'!$AH20="",'INFORME DIARIO MAQUINARIA'!$AH20=0),"",ROUND('INFORME DIARIO MAQUINARIA'!$O20/'INFORME DIARIO MAQUINARIA'!$AH20,1))</f>
        <v/>
      </c>
      <c r="AS20" s="189" t="str">
        <f>IFERROR(IF(OR(V20="",AE20="",V20&lt;=0,AE20&lt;0),"",AE20/V20),"")</f>
        <v/>
      </c>
      <c r="AT20" s="106"/>
      <c r="AU20" s="106"/>
      <c r="AV20" s="106"/>
      <c r="AW20" s="106"/>
      <c r="AX20" s="106"/>
      <c r="AY20" s="106"/>
      <c r="AZ20" s="121"/>
    </row>
    <row r="21" spans="2:52" s="235" customFormat="1" ht="33.75" hidden="1" customHeight="1" x14ac:dyDescent="0.25">
      <c r="B21" s="268">
        <v>46154</v>
      </c>
      <c r="C21" s="346" t="s">
        <v>59</v>
      </c>
      <c r="D21" s="345">
        <v>1</v>
      </c>
      <c r="E21" s="201" t="s">
        <v>206</v>
      </c>
      <c r="F21" s="201" t="s">
        <v>88</v>
      </c>
      <c r="G21" s="201">
        <v>8</v>
      </c>
      <c r="H21" s="201" t="s">
        <v>835</v>
      </c>
      <c r="I21" s="201">
        <v>104</v>
      </c>
      <c r="J21" s="201"/>
      <c r="K21" s="201" t="s">
        <v>159</v>
      </c>
      <c r="L21" s="201"/>
      <c r="M21" s="201">
        <v>108</v>
      </c>
      <c r="N21" s="201"/>
      <c r="O21" s="201"/>
      <c r="P21" s="209"/>
      <c r="Q21" s="205"/>
      <c r="R21" s="204"/>
      <c r="S21" s="204">
        <f>'INFORME DIARIO MAQUINARIA'!$R21-'INFORME DIARIO MAQUINARIA'!$Q21</f>
        <v>0</v>
      </c>
      <c r="T21" s="203"/>
      <c r="U21" s="106"/>
      <c r="V21" s="106" t="str">
        <f>IF(U21-T21=0,"",U21-T21)</f>
        <v/>
      </c>
      <c r="W21" s="106"/>
      <c r="X21" s="106"/>
      <c r="Y21" s="106" t="str">
        <f>IF(X21-W21=0,"",X21-W21)</f>
        <v/>
      </c>
      <c r="Z21" s="106"/>
      <c r="AA21" s="106"/>
      <c r="AB21" s="106">
        <f>'INFORME DIARIO MAQUINARIA'!$AA21-'INFORME DIARIO MAQUINARIA'!$Z21</f>
        <v>0</v>
      </c>
      <c r="AC21" s="106"/>
      <c r="AD21" s="106"/>
      <c r="AE21" s="106" t="str">
        <f>IF(AD21-AC21=0,"",AD21-AC21)</f>
        <v/>
      </c>
      <c r="AF21" s="106"/>
      <c r="AG21" s="106"/>
      <c r="AH21" s="106" t="str">
        <f>IF(AG21-AF21=0,"",AG21-AF21)</f>
        <v/>
      </c>
      <c r="AI21" s="106"/>
      <c r="AJ21" s="106"/>
      <c r="AK21" s="106"/>
      <c r="AL21" s="106"/>
      <c r="AM21" s="106" t="str">
        <f>IF((AK21+AJ21)-AL21=0,"",(AK21+AJ21)-AL21)</f>
        <v/>
      </c>
      <c r="AN21" s="120" t="str">
        <f>IF(OR(AM21="",V21="",V21=0),"",ROUND(AM21/V21,2))</f>
        <v/>
      </c>
      <c r="AO21" s="106" t="str">
        <f>IF(OR(Y21="",AM21="",AM21=0),"",ROUND(Y21/AM21,2))</f>
        <v/>
      </c>
      <c r="AP21" s="106" t="str">
        <f>IF(OR(AM21="",Y21="",Y21=0),"",ROUND(AM21/Y21,2))</f>
        <v/>
      </c>
      <c r="AQ21" s="106" t="str">
        <f>IF(OR(L21="",V21="",V21=0),"",ROUND(L21/V21,1))</f>
        <v/>
      </c>
      <c r="AR21" s="106" t="str">
        <f>IF(OR('INFORME DIARIO MAQUINARIA'!$O21="",'INFORME DIARIO MAQUINARIA'!$AH21="",'INFORME DIARIO MAQUINARIA'!$AH21=0),"",ROUND('INFORME DIARIO MAQUINARIA'!$O21/'INFORME DIARIO MAQUINARIA'!$AH21,1))</f>
        <v/>
      </c>
      <c r="AS21" s="189" t="str">
        <f>IFERROR(IF(OR(V21="",AE21="",V21&lt;=0,AE21&lt;0),"",AE21/V21),"")</f>
        <v/>
      </c>
      <c r="AT21" s="106"/>
      <c r="AU21" s="106"/>
      <c r="AV21" s="106"/>
      <c r="AW21" s="106"/>
      <c r="AX21" s="106"/>
      <c r="AY21" s="106"/>
      <c r="AZ21" s="121"/>
    </row>
    <row r="22" spans="2:52" s="235" customFormat="1" ht="32.25" hidden="1" customHeight="1" x14ac:dyDescent="0.25">
      <c r="B22" s="268">
        <v>46154</v>
      </c>
      <c r="C22" s="346" t="s">
        <v>59</v>
      </c>
      <c r="D22" s="345">
        <v>1</v>
      </c>
      <c r="E22" s="201" t="s">
        <v>100</v>
      </c>
      <c r="F22" s="201" t="s">
        <v>99</v>
      </c>
      <c r="G22" s="201">
        <v>8</v>
      </c>
      <c r="H22" s="201" t="s">
        <v>836</v>
      </c>
      <c r="I22" s="201">
        <v>149</v>
      </c>
      <c r="J22" s="201"/>
      <c r="K22" s="201" t="s">
        <v>157</v>
      </c>
      <c r="L22" s="201"/>
      <c r="M22" s="201"/>
      <c r="N22" s="201">
        <v>2</v>
      </c>
      <c r="O22" s="201">
        <v>24</v>
      </c>
      <c r="P22" s="209"/>
      <c r="Q22" s="205"/>
      <c r="R22" s="204"/>
      <c r="S22" s="204">
        <f>'INFORME DIARIO MAQUINARIA'!$R22-'INFORME DIARIO MAQUINARIA'!$Q22</f>
        <v>0</v>
      </c>
      <c r="T22" s="203"/>
      <c r="U22" s="106"/>
      <c r="V22" s="106" t="str">
        <f>IF(U22-T22=0,"",U22-T22)</f>
        <v/>
      </c>
      <c r="W22" s="106"/>
      <c r="X22" s="106"/>
      <c r="Y22" s="106" t="str">
        <f>IF(X22-W22=0,"",X22-W22)</f>
        <v/>
      </c>
      <c r="Z22" s="106"/>
      <c r="AA22" s="106"/>
      <c r="AB22" s="106">
        <f>'INFORME DIARIO MAQUINARIA'!$AA22-'INFORME DIARIO MAQUINARIA'!$Z22</f>
        <v>0</v>
      </c>
      <c r="AC22" s="106"/>
      <c r="AD22" s="106"/>
      <c r="AE22" s="106" t="str">
        <f>IF(AD22-AC22=0,"",AD22-AC22)</f>
        <v/>
      </c>
      <c r="AF22" s="106"/>
      <c r="AG22" s="106"/>
      <c r="AH22" s="106" t="str">
        <f>IF(AG22-AF22=0,"",AG22-AF22)</f>
        <v/>
      </c>
      <c r="AI22" s="106"/>
      <c r="AJ22" s="106"/>
      <c r="AK22" s="106"/>
      <c r="AL22" s="106"/>
      <c r="AM22" s="106" t="str">
        <f>IF((AK22+AJ22)-AL22=0,"",(AK22+AJ22)-AL22)</f>
        <v/>
      </c>
      <c r="AN22" s="120" t="str">
        <f>IF(OR(AM22="",V22="",V22=0),"",ROUND(AM22/V22,2))</f>
        <v/>
      </c>
      <c r="AO22" s="106" t="str">
        <f>IF(OR(Y22="",AM22="",AM22=0),"",ROUND(Y22/AM22,2))</f>
        <v/>
      </c>
      <c r="AP22" s="106" t="str">
        <f>IF(OR(AM22="",Y22="",Y22=0),"",ROUND(AM22/Y22,2))</f>
        <v/>
      </c>
      <c r="AQ22" s="106" t="str">
        <f>IF(OR(L22="",V22="",V22=0),"",ROUND(L22/V22,1))</f>
        <v/>
      </c>
      <c r="AR22" s="106" t="str">
        <f>IF(OR('INFORME DIARIO MAQUINARIA'!$O22="",'INFORME DIARIO MAQUINARIA'!$AH22="",'INFORME DIARIO MAQUINARIA'!$AH22=0),"",ROUND('INFORME DIARIO MAQUINARIA'!$O22/'INFORME DIARIO MAQUINARIA'!$AH22,1))</f>
        <v/>
      </c>
      <c r="AS22" s="189" t="str">
        <f>IFERROR(IF(OR(V22="",AE22="",V22&lt;=0,AE22&lt;0),"",AE22/V22),"")</f>
        <v/>
      </c>
      <c r="AT22" s="106"/>
      <c r="AU22" s="106"/>
      <c r="AV22" s="106"/>
      <c r="AW22" s="106"/>
      <c r="AX22" s="106"/>
      <c r="AY22" s="106"/>
      <c r="AZ22" s="121"/>
    </row>
    <row r="23" spans="2:52" s="235" customFormat="1" ht="33.75" hidden="1" customHeight="1" thickBot="1" x14ac:dyDescent="0.3">
      <c r="B23" s="292">
        <v>46154</v>
      </c>
      <c r="C23" s="353" t="s">
        <v>59</v>
      </c>
      <c r="D23" s="352">
        <v>1</v>
      </c>
      <c r="E23" s="207" t="s">
        <v>100</v>
      </c>
      <c r="F23" s="207" t="s">
        <v>99</v>
      </c>
      <c r="G23" s="207">
        <v>8</v>
      </c>
      <c r="H23" s="207" t="s">
        <v>835</v>
      </c>
      <c r="I23" s="207">
        <v>104</v>
      </c>
      <c r="J23" s="207"/>
      <c r="K23" s="207" t="s">
        <v>157</v>
      </c>
      <c r="L23" s="207"/>
      <c r="M23" s="207"/>
      <c r="N23" s="207">
        <v>5</v>
      </c>
      <c r="O23" s="207">
        <v>60</v>
      </c>
      <c r="P23" s="206"/>
      <c r="Q23" s="205"/>
      <c r="R23" s="204"/>
      <c r="S23" s="204">
        <f>'INFORME DIARIO MAQUINARIA'!$R23-'INFORME DIARIO MAQUINARIA'!$Q23</f>
        <v>0</v>
      </c>
      <c r="T23" s="203"/>
      <c r="U23" s="106"/>
      <c r="V23" s="106" t="str">
        <f>IF(U23-T23=0,"",U23-T23)</f>
        <v/>
      </c>
      <c r="W23" s="106"/>
      <c r="X23" s="106"/>
      <c r="Y23" s="106" t="str">
        <f>IF(X23-W23=0,"",X23-W23)</f>
        <v/>
      </c>
      <c r="Z23" s="106"/>
      <c r="AA23" s="106"/>
      <c r="AB23" s="106">
        <f>'INFORME DIARIO MAQUINARIA'!$AA23-'INFORME DIARIO MAQUINARIA'!$Z23</f>
        <v>0</v>
      </c>
      <c r="AC23" s="106"/>
      <c r="AD23" s="106"/>
      <c r="AE23" s="106" t="str">
        <f>IF(AD23-AC23=0,"",AD23-AC23)</f>
        <v/>
      </c>
      <c r="AF23" s="106"/>
      <c r="AG23" s="106"/>
      <c r="AH23" s="106" t="str">
        <f>IF(AG23-AF23=0,"",AG23-AF23)</f>
        <v/>
      </c>
      <c r="AI23" s="106"/>
      <c r="AJ23" s="106"/>
      <c r="AK23" s="106"/>
      <c r="AL23" s="106"/>
      <c r="AM23" s="106" t="str">
        <f>IF((AK23+AJ23)-AL23=0,"",(AK23+AJ23)-AL23)</f>
        <v/>
      </c>
      <c r="AN23" s="120" t="str">
        <f>IF(OR(AM23="",V23="",V23=0),"",ROUND(AM23/V23,2))</f>
        <v/>
      </c>
      <c r="AO23" s="106" t="str">
        <f>IF(OR(Y23="",AM23="",AM23=0),"",ROUND(Y23/AM23,2))</f>
        <v/>
      </c>
      <c r="AP23" s="106" t="str">
        <f>IF(OR(AM23="",Y23="",Y23=0),"",ROUND(AM23/Y23,2))</f>
        <v/>
      </c>
      <c r="AQ23" s="106" t="str">
        <f>IF(OR(L23="",V23="",V23=0),"",ROUND(L23/V23,1))</f>
        <v/>
      </c>
      <c r="AR23" s="106" t="str">
        <f>IF(OR('INFORME DIARIO MAQUINARIA'!$O23="",'INFORME DIARIO MAQUINARIA'!$AH23="",'INFORME DIARIO MAQUINARIA'!$AH23=0),"",ROUND('INFORME DIARIO MAQUINARIA'!$O23/'INFORME DIARIO MAQUINARIA'!$AH23,1))</f>
        <v/>
      </c>
      <c r="AS23" s="189" t="str">
        <f>IFERROR(IF(OR(V23="",AE23="",V23&lt;=0,AE23&lt;0),"",AE23/V23),"")</f>
        <v/>
      </c>
      <c r="AT23" s="106"/>
      <c r="AU23" s="106"/>
      <c r="AV23" s="106"/>
      <c r="AW23" s="106"/>
      <c r="AX23" s="106"/>
      <c r="AY23" s="106"/>
      <c r="AZ23" s="121"/>
    </row>
    <row r="24" spans="2:52" s="235" customFormat="1" ht="39" hidden="1" customHeight="1" x14ac:dyDescent="0.25">
      <c r="B24" s="252">
        <v>46154</v>
      </c>
      <c r="C24" s="348" t="s">
        <v>59</v>
      </c>
      <c r="D24" s="347">
        <v>1</v>
      </c>
      <c r="E24" s="212" t="s">
        <v>86</v>
      </c>
      <c r="F24" s="212" t="s">
        <v>85</v>
      </c>
      <c r="G24" s="212">
        <v>13</v>
      </c>
      <c r="H24" s="212" t="s">
        <v>833</v>
      </c>
      <c r="I24" s="212"/>
      <c r="J24" s="212"/>
      <c r="K24" s="212" t="s">
        <v>157</v>
      </c>
      <c r="L24" s="212"/>
      <c r="M24" s="212"/>
      <c r="N24" s="212">
        <v>5</v>
      </c>
      <c r="O24" s="212">
        <v>60</v>
      </c>
      <c r="P24" s="211"/>
      <c r="Q24" s="205"/>
      <c r="R24" s="204"/>
      <c r="S24" s="204">
        <f>'INFORME DIARIO MAQUINARIA'!$R24-'INFORME DIARIO MAQUINARIA'!$Q24</f>
        <v>0</v>
      </c>
      <c r="T24" s="203"/>
      <c r="U24" s="106"/>
      <c r="V24" s="106" t="str">
        <f>IF(U24-T24=0,"",U24-T24)</f>
        <v/>
      </c>
      <c r="W24" s="106"/>
      <c r="X24" s="106"/>
      <c r="Y24" s="106" t="str">
        <f>IF(X24-W24=0,"",X24-W24)</f>
        <v/>
      </c>
      <c r="Z24" s="106"/>
      <c r="AA24" s="106"/>
      <c r="AB24" s="197">
        <f>'INFORME DIARIO MAQUINARIA'!$AA24-'INFORME DIARIO MAQUINARIA'!$Z24</f>
        <v>0</v>
      </c>
      <c r="AC24" s="106"/>
      <c r="AD24" s="106"/>
      <c r="AE24" s="106" t="str">
        <f>IF(AD24-AC24=0,"",AD24-AC24)</f>
        <v/>
      </c>
      <c r="AF24" s="106"/>
      <c r="AG24" s="106"/>
      <c r="AH24" s="106" t="str">
        <f>IF(AG24-AF24=0,"",AG24-AF24)</f>
        <v/>
      </c>
      <c r="AI24" s="106"/>
      <c r="AJ24" s="106"/>
      <c r="AK24" s="106"/>
      <c r="AL24" s="106"/>
      <c r="AM24" s="106" t="str">
        <f>IF((AK24+AJ24)-AL24=0,"",(AK24+AJ24)-AL24)</f>
        <v/>
      </c>
      <c r="AN24" s="120" t="str">
        <f>IF(OR(AM24="",V24="",V24=0),"",ROUND(AM24/V24,2))</f>
        <v/>
      </c>
      <c r="AO24" s="106" t="str">
        <f>IF(OR(Y24="",AM24="",AM24=0),"",ROUND(Y24/AM24,2))</f>
        <v/>
      </c>
      <c r="AP24" s="106" t="str">
        <f>IF(OR(AM24="",Y24="",Y24=0),"",ROUND(AM24/Y24,2))</f>
        <v/>
      </c>
      <c r="AQ24" s="106" t="str">
        <f>IF(OR(L24="",V24="",V24=0),"",ROUND(L24/V24,1))</f>
        <v/>
      </c>
      <c r="AR24" s="106" t="str">
        <f>IF(OR('INFORME DIARIO MAQUINARIA'!$O24="",'INFORME DIARIO MAQUINARIA'!$AH24="",'INFORME DIARIO MAQUINARIA'!$AH24=0),"",ROUND('INFORME DIARIO MAQUINARIA'!$O24/'INFORME DIARIO MAQUINARIA'!$AH24,1))</f>
        <v/>
      </c>
      <c r="AS24" s="189" t="str">
        <f>IFERROR(IF(OR(V24="",AE24="",V24&lt;=0,AE24&lt;0),"",AE24/V24),"")</f>
        <v/>
      </c>
      <c r="AT24" s="106"/>
      <c r="AU24" s="106"/>
      <c r="AV24" s="106"/>
      <c r="AW24" s="106"/>
      <c r="AX24" s="106"/>
      <c r="AY24" s="106"/>
      <c r="AZ24" s="121"/>
    </row>
    <row r="25" spans="2:52" s="235" customFormat="1" ht="35.25" hidden="1" customHeight="1" x14ac:dyDescent="0.25">
      <c r="B25" s="268">
        <v>46154</v>
      </c>
      <c r="C25" s="346" t="s">
        <v>59</v>
      </c>
      <c r="D25" s="345">
        <v>1</v>
      </c>
      <c r="E25" s="201" t="s">
        <v>104</v>
      </c>
      <c r="F25" s="201" t="s">
        <v>103</v>
      </c>
      <c r="G25" s="201">
        <v>13</v>
      </c>
      <c r="H25" s="201" t="s">
        <v>805</v>
      </c>
      <c r="I25" s="201"/>
      <c r="J25" s="201"/>
      <c r="K25" s="201" t="s">
        <v>159</v>
      </c>
      <c r="L25" s="201"/>
      <c r="M25" s="201">
        <v>120</v>
      </c>
      <c r="N25" s="201"/>
      <c r="O25" s="201"/>
      <c r="P25" s="209"/>
      <c r="Q25" s="205"/>
      <c r="R25" s="204"/>
      <c r="S25" s="204">
        <f>'INFORME DIARIO MAQUINARIA'!$R25-'INFORME DIARIO MAQUINARIA'!$Q25</f>
        <v>0</v>
      </c>
      <c r="T25" s="203"/>
      <c r="U25" s="106"/>
      <c r="V25" s="106" t="str">
        <f>IF(U25-T25=0,"",U25-T25)</f>
        <v/>
      </c>
      <c r="W25" s="106"/>
      <c r="X25" s="106"/>
      <c r="Y25" s="106" t="str">
        <f>IF(X25-W25=0,"",X25-W25)</f>
        <v/>
      </c>
      <c r="Z25" s="106"/>
      <c r="AA25" s="106"/>
      <c r="AB25" s="106">
        <f>'INFORME DIARIO MAQUINARIA'!$AA25-'INFORME DIARIO MAQUINARIA'!$Z25</f>
        <v>0</v>
      </c>
      <c r="AC25" s="106"/>
      <c r="AD25" s="106"/>
      <c r="AE25" s="106" t="str">
        <f>IF(AD25-AC25=0,"",AD25-AC25)</f>
        <v/>
      </c>
      <c r="AF25" s="106"/>
      <c r="AG25" s="106"/>
      <c r="AH25" s="106" t="str">
        <f>IF(AG25-AF25=0,"",AG25-AF25)</f>
        <v/>
      </c>
      <c r="AI25" s="106"/>
      <c r="AJ25" s="106"/>
      <c r="AK25" s="106"/>
      <c r="AL25" s="106"/>
      <c r="AM25" s="106" t="str">
        <f>IF((AK25+AJ25)-AL25=0,"",(AK25+AJ25)-AL25)</f>
        <v/>
      </c>
      <c r="AN25" s="120" t="str">
        <f>IF(OR(AM25="",V25="",V25=0),"",ROUND(AM25/V25,2))</f>
        <v/>
      </c>
      <c r="AO25" s="106" t="str">
        <f>IF(OR(Y25="",AM25="",AM25=0),"",ROUND(Y25/AM25,2))</f>
        <v/>
      </c>
      <c r="AP25" s="106" t="str">
        <f>IF(OR(AM25="",Y25="",Y25=0),"",ROUND(AM25/Y25,2))</f>
        <v/>
      </c>
      <c r="AQ25" s="106" t="str">
        <f>IF(OR(L25="",V25="",V25=0),"",ROUND(L25/V25,1))</f>
        <v/>
      </c>
      <c r="AR25" s="106" t="str">
        <f>IF(OR('INFORME DIARIO MAQUINARIA'!$O25="",'INFORME DIARIO MAQUINARIA'!$AH25="",'INFORME DIARIO MAQUINARIA'!$AH25=0),"",ROUND('INFORME DIARIO MAQUINARIA'!$O25/'INFORME DIARIO MAQUINARIA'!$AH25,1))</f>
        <v/>
      </c>
      <c r="AS25" s="189" t="str">
        <f>IFERROR(IF(OR(V25="",AE25="",V25&lt;=0,AE25&lt;0),"",AE25/V25),"")</f>
        <v/>
      </c>
      <c r="AT25" s="106"/>
      <c r="AU25" s="106"/>
      <c r="AV25" s="106"/>
      <c r="AW25" s="106"/>
      <c r="AX25" s="106"/>
      <c r="AY25" s="106"/>
      <c r="AZ25" s="121"/>
    </row>
    <row r="26" spans="2:52" s="235" customFormat="1" ht="33.75" hidden="1" customHeight="1" x14ac:dyDescent="0.25">
      <c r="B26" s="268">
        <v>46154</v>
      </c>
      <c r="C26" s="346" t="s">
        <v>59</v>
      </c>
      <c r="D26" s="345">
        <v>1</v>
      </c>
      <c r="E26" s="201" t="s">
        <v>553</v>
      </c>
      <c r="F26" s="201" t="s">
        <v>202</v>
      </c>
      <c r="G26" s="201">
        <v>13</v>
      </c>
      <c r="H26" s="201" t="s">
        <v>833</v>
      </c>
      <c r="I26" s="201"/>
      <c r="J26" s="201"/>
      <c r="K26" s="201" t="s">
        <v>159</v>
      </c>
      <c r="L26" s="201"/>
      <c r="M26" s="201">
        <v>132</v>
      </c>
      <c r="N26" s="201"/>
      <c r="O26" s="201"/>
      <c r="P26" s="209"/>
      <c r="Q26" s="205"/>
      <c r="R26" s="204"/>
      <c r="S26" s="204">
        <f>'INFORME DIARIO MAQUINARIA'!$R26-'INFORME DIARIO MAQUINARIA'!$Q26</f>
        <v>0</v>
      </c>
      <c r="T26" s="203"/>
      <c r="U26" s="106"/>
      <c r="V26" s="106" t="str">
        <f>IF(U26-T26=0,"",U26-T26)</f>
        <v/>
      </c>
      <c r="W26" s="106"/>
      <c r="X26" s="106"/>
      <c r="Y26" s="106" t="str">
        <f>IF(X26-W26=0,"",X26-W26)</f>
        <v/>
      </c>
      <c r="Z26" s="106"/>
      <c r="AA26" s="106"/>
      <c r="AB26" s="106">
        <f>'INFORME DIARIO MAQUINARIA'!$AA26-'INFORME DIARIO MAQUINARIA'!$Z26</f>
        <v>0</v>
      </c>
      <c r="AC26" s="106"/>
      <c r="AD26" s="106"/>
      <c r="AE26" s="106" t="str">
        <f>IF(AD26-AC26=0,"",AD26-AC26)</f>
        <v/>
      </c>
      <c r="AF26" s="106"/>
      <c r="AG26" s="106"/>
      <c r="AH26" s="106" t="str">
        <f>IF(AG26-AF26=0,"",AG26-AF26)</f>
        <v/>
      </c>
      <c r="AI26" s="106"/>
      <c r="AJ26" s="106"/>
      <c r="AK26" s="106"/>
      <c r="AL26" s="106"/>
      <c r="AM26" s="106" t="str">
        <f>IF((AK26+AJ26)-AL26=0,"",(AK26+AJ26)-AL26)</f>
        <v/>
      </c>
      <c r="AN26" s="120" t="str">
        <f>IF(OR(AM26="",V26="",V26=0),"",ROUND(AM26/V26,2))</f>
        <v/>
      </c>
      <c r="AO26" s="106" t="str">
        <f>IF(OR(Y26="",AM26="",AM26=0),"",ROUND(Y26/AM26,2))</f>
        <v/>
      </c>
      <c r="AP26" s="106" t="str">
        <f>IF(OR(AM26="",Y26="",Y26=0),"",ROUND(AM26/Y26,2))</f>
        <v/>
      </c>
      <c r="AQ26" s="106" t="str">
        <f>IF(OR(L26="",V26="",V26=0),"",ROUND(L26/V26,1))</f>
        <v/>
      </c>
      <c r="AR26" s="106" t="str">
        <f>IF(OR('INFORME DIARIO MAQUINARIA'!$O26="",'INFORME DIARIO MAQUINARIA'!$AH26="",'INFORME DIARIO MAQUINARIA'!$AH26=0),"",ROUND('INFORME DIARIO MAQUINARIA'!$O26/'INFORME DIARIO MAQUINARIA'!$AH26,1))</f>
        <v/>
      </c>
      <c r="AS26" s="189" t="str">
        <f>IFERROR(IF(OR(V26="",AE26="",V26&lt;=0,AE26&lt;0),"",AE26/V26),"")</f>
        <v/>
      </c>
      <c r="AT26" s="106"/>
      <c r="AU26" s="106"/>
      <c r="AV26" s="106"/>
      <c r="AW26" s="106"/>
      <c r="AX26" s="106"/>
      <c r="AY26" s="106"/>
      <c r="AZ26" s="121"/>
    </row>
    <row r="27" spans="2:52" s="235" customFormat="1" ht="31.5" hidden="1" customHeight="1" x14ac:dyDescent="0.25">
      <c r="B27" s="268">
        <v>46154</v>
      </c>
      <c r="C27" s="346" t="s">
        <v>59</v>
      </c>
      <c r="D27" s="345">
        <v>1</v>
      </c>
      <c r="E27" s="201" t="s">
        <v>781</v>
      </c>
      <c r="F27" s="201" t="s">
        <v>780</v>
      </c>
      <c r="G27" s="201">
        <v>13</v>
      </c>
      <c r="H27" s="201" t="s">
        <v>805</v>
      </c>
      <c r="I27" s="201"/>
      <c r="J27" s="201"/>
      <c r="K27" s="201" t="s">
        <v>68</v>
      </c>
      <c r="L27" s="201">
        <v>850</v>
      </c>
      <c r="M27" s="201"/>
      <c r="N27" s="201"/>
      <c r="O27" s="201"/>
      <c r="P27" s="209"/>
      <c r="Q27" s="205"/>
      <c r="R27" s="204"/>
      <c r="S27" s="204">
        <f>'INFORME DIARIO MAQUINARIA'!$R27-'INFORME DIARIO MAQUINARIA'!$Q27</f>
        <v>0</v>
      </c>
      <c r="T27" s="203"/>
      <c r="U27" s="106"/>
      <c r="V27" s="106" t="str">
        <f>IF(U27-T27=0,"",U27-T27)</f>
        <v/>
      </c>
      <c r="W27" s="106"/>
      <c r="X27" s="106"/>
      <c r="Y27" s="106" t="str">
        <f>IF(X27-W27=0,"",X27-W27)</f>
        <v/>
      </c>
      <c r="Z27" s="106"/>
      <c r="AA27" s="106"/>
      <c r="AB27" s="106">
        <f>'INFORME DIARIO MAQUINARIA'!$AA27-'INFORME DIARIO MAQUINARIA'!$Z27</f>
        <v>0</v>
      </c>
      <c r="AC27" s="106"/>
      <c r="AD27" s="106"/>
      <c r="AE27" s="106" t="str">
        <f>IF(AD27-AC27=0,"",AD27-AC27)</f>
        <v/>
      </c>
      <c r="AF27" s="106"/>
      <c r="AG27" s="106"/>
      <c r="AH27" s="106" t="str">
        <f>IF(AG27-AF27=0,"",AG27-AF27)</f>
        <v/>
      </c>
      <c r="AI27" s="106"/>
      <c r="AJ27" s="106"/>
      <c r="AK27" s="106"/>
      <c r="AL27" s="106"/>
      <c r="AM27" s="106" t="str">
        <f>IF((AK27+AJ27)-AL27=0,"",(AK27+AJ27)-AL27)</f>
        <v/>
      </c>
      <c r="AN27" s="120" t="str">
        <f>IF(OR(AM27="",V27="",V27=0),"",ROUND(AM27/V27,2))</f>
        <v/>
      </c>
      <c r="AO27" s="106" t="str">
        <f>IF(OR(Y27="",AM27="",AM27=0),"",ROUND(Y27/AM27,2))</f>
        <v/>
      </c>
      <c r="AP27" s="106" t="str">
        <f>IF(OR(AM27="",Y27="",Y27=0),"",ROUND(AM27/Y27,2))</f>
        <v/>
      </c>
      <c r="AQ27" s="106" t="str">
        <f>IF(OR(L27="",V27="",V27=0),"",ROUND(L27/V27,1))</f>
        <v/>
      </c>
      <c r="AR27" s="106" t="str">
        <f>IF(OR('INFORME DIARIO MAQUINARIA'!$O27="",'INFORME DIARIO MAQUINARIA'!$AH27="",'INFORME DIARIO MAQUINARIA'!$AH27=0),"",ROUND('INFORME DIARIO MAQUINARIA'!$O27/'INFORME DIARIO MAQUINARIA'!$AH27,1))</f>
        <v/>
      </c>
      <c r="AS27" s="189" t="str">
        <f>IFERROR(IF(OR(V27="",AE27="",V27&lt;=0,AE27&lt;0),"",AE27/V27),"")</f>
        <v/>
      </c>
      <c r="AT27" s="106"/>
      <c r="AU27" s="106"/>
      <c r="AV27" s="106"/>
      <c r="AW27" s="106"/>
      <c r="AX27" s="106"/>
      <c r="AY27" s="106"/>
      <c r="AZ27" s="121"/>
    </row>
    <row r="28" spans="2:52" s="235" customFormat="1" ht="37.5" hidden="1" customHeight="1" x14ac:dyDescent="0.25">
      <c r="B28" s="268">
        <v>46154</v>
      </c>
      <c r="C28" s="346" t="s">
        <v>59</v>
      </c>
      <c r="D28" s="345">
        <v>1</v>
      </c>
      <c r="E28" s="201" t="s">
        <v>143</v>
      </c>
      <c r="F28" s="201" t="s">
        <v>117</v>
      </c>
      <c r="G28" s="201">
        <v>13</v>
      </c>
      <c r="H28" s="201" t="s">
        <v>828</v>
      </c>
      <c r="I28" s="201"/>
      <c r="J28" s="201" t="s">
        <v>834</v>
      </c>
      <c r="K28" s="201" t="s">
        <v>632</v>
      </c>
      <c r="L28" s="201"/>
      <c r="M28" s="201"/>
      <c r="N28" s="201"/>
      <c r="O28" s="201"/>
      <c r="P28" s="209">
        <v>200</v>
      </c>
      <c r="Q28" s="205"/>
      <c r="R28" s="204"/>
      <c r="S28" s="204">
        <f>'INFORME DIARIO MAQUINARIA'!$R28-'INFORME DIARIO MAQUINARIA'!$Q28</f>
        <v>0</v>
      </c>
      <c r="T28" s="203"/>
      <c r="U28" s="106"/>
      <c r="V28" s="106" t="str">
        <f>IF(U28-T28=0,"",U28-T28)</f>
        <v/>
      </c>
      <c r="W28" s="106"/>
      <c r="X28" s="106"/>
      <c r="Y28" s="106" t="str">
        <f>IF(X28-W28=0,"",X28-W28)</f>
        <v/>
      </c>
      <c r="Z28" s="106"/>
      <c r="AA28" s="106"/>
      <c r="AB28" s="106">
        <f>'INFORME DIARIO MAQUINARIA'!$AA28-'INFORME DIARIO MAQUINARIA'!$Z28</f>
        <v>0</v>
      </c>
      <c r="AC28" s="106"/>
      <c r="AD28" s="106"/>
      <c r="AE28" s="106" t="str">
        <f>IF(AD28-AC28=0,"",AD28-AC28)</f>
        <v/>
      </c>
      <c r="AF28" s="106"/>
      <c r="AG28" s="106"/>
      <c r="AH28" s="106" t="str">
        <f>IF(AG28-AF28=0,"",AG28-AF28)</f>
        <v/>
      </c>
      <c r="AI28" s="106"/>
      <c r="AJ28" s="106"/>
      <c r="AK28" s="106"/>
      <c r="AL28" s="106"/>
      <c r="AM28" s="106" t="str">
        <f>IF((AK28+AJ28)-AL28=0,"",(AK28+AJ28)-AL28)</f>
        <v/>
      </c>
      <c r="AN28" s="120" t="str">
        <f>IF(OR(AM28="",V28="",V28=0),"",ROUND(AM28/V28,2))</f>
        <v/>
      </c>
      <c r="AO28" s="106" t="str">
        <f>IF(OR(Y28="",AM28="",AM28=0),"",ROUND(Y28/AM28,2))</f>
        <v/>
      </c>
      <c r="AP28" s="106" t="str">
        <f>IF(OR(AM28="",Y28="",Y28=0),"",ROUND(AM28/Y28,2))</f>
        <v/>
      </c>
      <c r="AQ28" s="106" t="str">
        <f>IF(OR(L28="",V28="",V28=0),"",ROUND(L28/V28,1))</f>
        <v/>
      </c>
      <c r="AR28" s="106" t="str">
        <f>IF(OR('INFORME DIARIO MAQUINARIA'!$O28="",'INFORME DIARIO MAQUINARIA'!$AH28="",'INFORME DIARIO MAQUINARIA'!$AH28=0),"",ROUND('INFORME DIARIO MAQUINARIA'!$O28/'INFORME DIARIO MAQUINARIA'!$AH28,1))</f>
        <v/>
      </c>
      <c r="AS28" s="189" t="str">
        <f>IFERROR(IF(OR(V28="",AE28="",V28&lt;=0,AE28&lt;0),"",AE28/V28),"")</f>
        <v/>
      </c>
      <c r="AT28" s="106"/>
      <c r="AU28" s="106"/>
      <c r="AV28" s="106"/>
      <c r="AW28" s="106"/>
      <c r="AX28" s="106"/>
      <c r="AY28" s="106"/>
      <c r="AZ28" s="121"/>
    </row>
    <row r="29" spans="2:52" s="235" customFormat="1" ht="37.5" hidden="1" customHeight="1" x14ac:dyDescent="0.25">
      <c r="B29" s="268">
        <v>46154</v>
      </c>
      <c r="C29" s="346" t="s">
        <v>59</v>
      </c>
      <c r="D29" s="345">
        <v>1</v>
      </c>
      <c r="E29" s="201" t="s">
        <v>118</v>
      </c>
      <c r="F29" s="201" t="s">
        <v>524</v>
      </c>
      <c r="G29" s="201">
        <v>13</v>
      </c>
      <c r="H29" s="201" t="s">
        <v>833</v>
      </c>
      <c r="I29" s="201"/>
      <c r="J29" s="201"/>
      <c r="K29" s="201" t="s">
        <v>157</v>
      </c>
      <c r="L29" s="201"/>
      <c r="M29" s="201"/>
      <c r="N29" s="201">
        <v>6</v>
      </c>
      <c r="O29" s="201">
        <v>72</v>
      </c>
      <c r="P29" s="209"/>
      <c r="Q29" s="205"/>
      <c r="R29" s="204"/>
      <c r="S29" s="204">
        <f>'INFORME DIARIO MAQUINARIA'!$R29-'INFORME DIARIO MAQUINARIA'!$Q29</f>
        <v>0</v>
      </c>
      <c r="T29" s="203"/>
      <c r="U29" s="106"/>
      <c r="V29" s="106" t="str">
        <f>IF(U29-T29=0,"",U29-T29)</f>
        <v/>
      </c>
      <c r="W29" s="106"/>
      <c r="X29" s="106"/>
      <c r="Y29" s="106" t="str">
        <f>IF(X29-W29=0,"",X29-W29)</f>
        <v/>
      </c>
      <c r="Z29" s="106"/>
      <c r="AA29" s="106"/>
      <c r="AB29" s="106">
        <f>'INFORME DIARIO MAQUINARIA'!$AA29-'INFORME DIARIO MAQUINARIA'!$Z29</f>
        <v>0</v>
      </c>
      <c r="AC29" s="106"/>
      <c r="AD29" s="106"/>
      <c r="AE29" s="106" t="str">
        <f>IF(AD29-AC29=0,"",AD29-AC29)</f>
        <v/>
      </c>
      <c r="AF29" s="106"/>
      <c r="AG29" s="106"/>
      <c r="AH29" s="106" t="str">
        <f>IF(AG29-AF29=0,"",AG29-AF29)</f>
        <v/>
      </c>
      <c r="AI29" s="106"/>
      <c r="AJ29" s="106"/>
      <c r="AK29" s="106"/>
      <c r="AL29" s="106"/>
      <c r="AM29" s="106" t="str">
        <f>IF((AK29+AJ29)-AL29=0,"",(AK29+AJ29)-AL29)</f>
        <v/>
      </c>
      <c r="AN29" s="120" t="str">
        <f>IF(OR(AM29="",V29="",V29=0),"",ROUND(AM29/V29,2))</f>
        <v/>
      </c>
      <c r="AO29" s="106" t="str">
        <f>IF(OR(Y29="",AM29="",AM29=0),"",ROUND(Y29/AM29,2))</f>
        <v/>
      </c>
      <c r="AP29" s="106" t="str">
        <f>IF(OR(AM29="",Y29="",Y29=0),"",ROUND(AM29/Y29,2))</f>
        <v/>
      </c>
      <c r="AQ29" s="106" t="str">
        <f>IF(OR(L29="",V29="",V29=0),"",ROUND(L29/V29,1))</f>
        <v/>
      </c>
      <c r="AR29" s="106" t="str">
        <f>IF(OR('INFORME DIARIO MAQUINARIA'!$O29="",'INFORME DIARIO MAQUINARIA'!$AH29="",'INFORME DIARIO MAQUINARIA'!$AH29=0),"",ROUND('INFORME DIARIO MAQUINARIA'!$O29/'INFORME DIARIO MAQUINARIA'!$AH29,1))</f>
        <v/>
      </c>
      <c r="AS29" s="189" t="str">
        <f>IFERROR(IF(OR(V29="",AE29="",V29&lt;=0,AE29&lt;0),"",AE29/V29),"")</f>
        <v/>
      </c>
      <c r="AT29" s="106"/>
      <c r="AU29" s="106"/>
      <c r="AV29" s="106"/>
      <c r="AW29" s="106"/>
      <c r="AX29" s="106"/>
      <c r="AY29" s="106"/>
      <c r="AZ29" s="121"/>
    </row>
    <row r="30" spans="2:52" s="235" customFormat="1" ht="39" hidden="1" customHeight="1" x14ac:dyDescent="0.25">
      <c r="B30" s="268">
        <v>46154</v>
      </c>
      <c r="C30" s="346" t="s">
        <v>59</v>
      </c>
      <c r="D30" s="345">
        <v>1</v>
      </c>
      <c r="E30" s="201" t="s">
        <v>195</v>
      </c>
      <c r="F30" s="201" t="s">
        <v>473</v>
      </c>
      <c r="G30" s="201">
        <v>13</v>
      </c>
      <c r="H30" s="201" t="s">
        <v>833</v>
      </c>
      <c r="I30" s="201"/>
      <c r="J30" s="201"/>
      <c r="K30" s="201" t="s">
        <v>157</v>
      </c>
      <c r="L30" s="201"/>
      <c r="M30" s="201"/>
      <c r="N30" s="201">
        <v>5</v>
      </c>
      <c r="O30" s="201">
        <v>60</v>
      </c>
      <c r="P30" s="209"/>
      <c r="Q30" s="205"/>
      <c r="R30" s="204"/>
      <c r="S30" s="204">
        <f>'INFORME DIARIO MAQUINARIA'!$R30-'INFORME DIARIO MAQUINARIA'!$Q30</f>
        <v>0</v>
      </c>
      <c r="T30" s="203"/>
      <c r="U30" s="106"/>
      <c r="V30" s="106" t="str">
        <f>IF(U30-T30=0,"",U30-T30)</f>
        <v/>
      </c>
      <c r="W30" s="106"/>
      <c r="X30" s="106"/>
      <c r="Y30" s="106" t="str">
        <f>IF(X30-W30=0,"",X30-W30)</f>
        <v/>
      </c>
      <c r="Z30" s="106"/>
      <c r="AA30" s="106"/>
      <c r="AB30" s="106">
        <f>'INFORME DIARIO MAQUINARIA'!$AA30-'INFORME DIARIO MAQUINARIA'!$Z30</f>
        <v>0</v>
      </c>
      <c r="AC30" s="106"/>
      <c r="AD30" s="106"/>
      <c r="AE30" s="106" t="str">
        <f>IF(AD30-AC30=0,"",AD30-AC30)</f>
        <v/>
      </c>
      <c r="AF30" s="106"/>
      <c r="AG30" s="106"/>
      <c r="AH30" s="106" t="str">
        <f>IF(AG30-AF30=0,"",AG30-AF30)</f>
        <v/>
      </c>
      <c r="AI30" s="106"/>
      <c r="AJ30" s="106"/>
      <c r="AK30" s="106"/>
      <c r="AL30" s="106"/>
      <c r="AM30" s="106" t="str">
        <f>IF((AK30+AJ30)-AL30=0,"",(AK30+AJ30)-AL30)</f>
        <v/>
      </c>
      <c r="AN30" s="120" t="str">
        <f>IF(OR(AM30="",V30="",V30=0),"",ROUND(AM30/V30,2))</f>
        <v/>
      </c>
      <c r="AO30" s="106" t="str">
        <f>IF(OR(Y30="",AM30="",AM30=0),"",ROUND(Y30/AM30,2))</f>
        <v/>
      </c>
      <c r="AP30" s="106" t="str">
        <f>IF(OR(AM30="",Y30="",Y30=0),"",ROUND(AM30/Y30,2))</f>
        <v/>
      </c>
      <c r="AQ30" s="106" t="str">
        <f>IF(OR(L30="",V30="",V30=0),"",ROUND(L30/V30,1))</f>
        <v/>
      </c>
      <c r="AR30" s="106" t="str">
        <f>IF(OR('INFORME DIARIO MAQUINARIA'!$O30="",'INFORME DIARIO MAQUINARIA'!$AH30="",'INFORME DIARIO MAQUINARIA'!$AH30=0),"",ROUND('INFORME DIARIO MAQUINARIA'!$O30/'INFORME DIARIO MAQUINARIA'!$AH30,1))</f>
        <v/>
      </c>
      <c r="AS30" s="189" t="str">
        <f>IFERROR(IF(OR(V30="",AE30="",V30&lt;=0,AE30&lt;0),"",AE30/V30),"")</f>
        <v/>
      </c>
      <c r="AT30" s="106"/>
      <c r="AU30" s="106"/>
      <c r="AV30" s="106"/>
      <c r="AW30" s="106"/>
      <c r="AX30" s="106"/>
      <c r="AY30" s="106"/>
      <c r="AZ30" s="121"/>
    </row>
    <row r="31" spans="2:52" s="235" customFormat="1" ht="36.75" hidden="1" customHeight="1" x14ac:dyDescent="0.25">
      <c r="B31" s="268">
        <v>46154</v>
      </c>
      <c r="C31" s="346" t="s">
        <v>59</v>
      </c>
      <c r="D31" s="345">
        <v>1</v>
      </c>
      <c r="E31" s="201" t="s">
        <v>193</v>
      </c>
      <c r="F31" s="201" t="s">
        <v>192</v>
      </c>
      <c r="G31" s="201">
        <v>13</v>
      </c>
      <c r="H31" s="201" t="s">
        <v>833</v>
      </c>
      <c r="I31" s="201"/>
      <c r="J31" s="201"/>
      <c r="K31" s="201" t="s">
        <v>68</v>
      </c>
      <c r="L31" s="201">
        <v>1200</v>
      </c>
      <c r="M31" s="201"/>
      <c r="N31" s="201"/>
      <c r="O31" s="201"/>
      <c r="P31" s="209"/>
      <c r="Q31" s="205"/>
      <c r="R31" s="204"/>
      <c r="S31" s="204">
        <f>'INFORME DIARIO MAQUINARIA'!$R31-'INFORME DIARIO MAQUINARIA'!$Q31</f>
        <v>0</v>
      </c>
      <c r="T31" s="203"/>
      <c r="U31" s="106"/>
      <c r="V31" s="106" t="str">
        <f>IF(U31-T31=0,"",U31-T31)</f>
        <v/>
      </c>
      <c r="W31" s="106"/>
      <c r="X31" s="106"/>
      <c r="Y31" s="106" t="str">
        <f>IF(X31-W31=0,"",X31-W31)</f>
        <v/>
      </c>
      <c r="Z31" s="106"/>
      <c r="AA31" s="106"/>
      <c r="AB31" s="106">
        <f>'INFORME DIARIO MAQUINARIA'!$AA31-'INFORME DIARIO MAQUINARIA'!$Z31</f>
        <v>0</v>
      </c>
      <c r="AC31" s="106"/>
      <c r="AD31" s="106"/>
      <c r="AE31" s="106" t="str">
        <f>IF(AD31-AC31=0,"",AD31-AC31)</f>
        <v/>
      </c>
      <c r="AF31" s="106"/>
      <c r="AG31" s="106"/>
      <c r="AH31" s="106" t="str">
        <f>IF(AG31-AF31=0,"",AG31-AF31)</f>
        <v/>
      </c>
      <c r="AI31" s="106"/>
      <c r="AJ31" s="106"/>
      <c r="AK31" s="106"/>
      <c r="AL31" s="106"/>
      <c r="AM31" s="106" t="str">
        <f>IF((AK31+AJ31)-AL31=0,"",(AK31+AJ31)-AL31)</f>
        <v/>
      </c>
      <c r="AN31" s="120" t="str">
        <f>IF(OR(AM31="",V31="",V31=0),"",ROUND(AM31/V31,2))</f>
        <v/>
      </c>
      <c r="AO31" s="106" t="str">
        <f>IF(OR(Y31="",AM31="",AM31=0),"",ROUND(Y31/AM31,2))</f>
        <v/>
      </c>
      <c r="AP31" s="106" t="str">
        <f>IF(OR(AM31="",Y31="",Y31=0),"",ROUND(AM31/Y31,2))</f>
        <v/>
      </c>
      <c r="AQ31" s="106" t="str">
        <f>IF(OR(L31="",V31="",V31=0),"",ROUND(L31/V31,1))</f>
        <v/>
      </c>
      <c r="AR31" s="106" t="str">
        <f>IF(OR('INFORME DIARIO MAQUINARIA'!$O31="",'INFORME DIARIO MAQUINARIA'!$AH31="",'INFORME DIARIO MAQUINARIA'!$AH31=0),"",ROUND('INFORME DIARIO MAQUINARIA'!$O31/'INFORME DIARIO MAQUINARIA'!$AH31,1))</f>
        <v/>
      </c>
      <c r="AS31" s="189" t="str">
        <f>IFERROR(IF(OR(V31="",AE31="",V31&lt;=0,AE31&lt;0),"",AE31/V31),"")</f>
        <v/>
      </c>
      <c r="AT31" s="106"/>
      <c r="AU31" s="106"/>
      <c r="AV31" s="106"/>
      <c r="AW31" s="106"/>
      <c r="AX31" s="106"/>
      <c r="AY31" s="106"/>
      <c r="AZ31" s="121"/>
    </row>
    <row r="32" spans="2:52" s="235" customFormat="1" ht="36.75" hidden="1" customHeight="1" thickBot="1" x14ac:dyDescent="0.3">
      <c r="B32" s="292">
        <v>46154</v>
      </c>
      <c r="C32" s="353" t="s">
        <v>59</v>
      </c>
      <c r="D32" s="352">
        <v>1</v>
      </c>
      <c r="E32" s="207" t="s">
        <v>131</v>
      </c>
      <c r="F32" s="207" t="s">
        <v>130</v>
      </c>
      <c r="G32" s="207">
        <v>13</v>
      </c>
      <c r="H32" s="207" t="s">
        <v>832</v>
      </c>
      <c r="I32" s="207"/>
      <c r="J32" s="207"/>
      <c r="K32" s="207" t="s">
        <v>159</v>
      </c>
      <c r="L32" s="207"/>
      <c r="M32" s="207"/>
      <c r="N32" s="207">
        <v>5</v>
      </c>
      <c r="O32" s="207">
        <v>60</v>
      </c>
      <c r="P32" s="206"/>
      <c r="Q32" s="205"/>
      <c r="R32" s="204"/>
      <c r="S32" s="204">
        <f>'INFORME DIARIO MAQUINARIA'!$R32-'INFORME DIARIO MAQUINARIA'!$Q32</f>
        <v>0</v>
      </c>
      <c r="T32" s="203"/>
      <c r="U32" s="106"/>
      <c r="V32" s="106" t="str">
        <f>IF(U32-T32=0,"",U32-T32)</f>
        <v/>
      </c>
      <c r="W32" s="106"/>
      <c r="X32" s="106"/>
      <c r="Y32" s="106" t="str">
        <f>IF(X32-W32=0,"",X32-W32)</f>
        <v/>
      </c>
      <c r="Z32" s="106"/>
      <c r="AA32" s="106"/>
      <c r="AB32" s="106">
        <f>'INFORME DIARIO MAQUINARIA'!$AA32-'INFORME DIARIO MAQUINARIA'!$Z32</f>
        <v>0</v>
      </c>
      <c r="AC32" s="106"/>
      <c r="AD32" s="106"/>
      <c r="AE32" s="106" t="str">
        <f>IF(AD32-AC32=0,"",AD32-AC32)</f>
        <v/>
      </c>
      <c r="AF32" s="106"/>
      <c r="AG32" s="106"/>
      <c r="AH32" s="106" t="str">
        <f>IF(AG32-AF32=0,"",AG32-AF32)</f>
        <v/>
      </c>
      <c r="AI32" s="106"/>
      <c r="AJ32" s="106"/>
      <c r="AK32" s="106"/>
      <c r="AL32" s="106"/>
      <c r="AM32" s="106" t="str">
        <f>IF((AK32+AJ32)-AL32=0,"",(AK32+AJ32)-AL32)</f>
        <v/>
      </c>
      <c r="AN32" s="120" t="str">
        <f>IF(OR(AM32="",V32="",V32=0),"",ROUND(AM32/V32,2))</f>
        <v/>
      </c>
      <c r="AO32" s="106" t="str">
        <f>IF(OR(Y32="",AM32="",AM32=0),"",ROUND(Y32/AM32,2))</f>
        <v/>
      </c>
      <c r="AP32" s="106" t="str">
        <f>IF(OR(AM32="",Y32="",Y32=0),"",ROUND(AM32/Y32,2))</f>
        <v/>
      </c>
      <c r="AQ32" s="106" t="str">
        <f>IF(OR(L32="",V32="",V32=0),"",ROUND(L32/V32,1))</f>
        <v/>
      </c>
      <c r="AR32" s="106" t="str">
        <f>IF(OR('INFORME DIARIO MAQUINARIA'!$O32="",'INFORME DIARIO MAQUINARIA'!$AH32="",'INFORME DIARIO MAQUINARIA'!$AH32=0),"",ROUND('INFORME DIARIO MAQUINARIA'!$O32/'INFORME DIARIO MAQUINARIA'!$AH32,1))</f>
        <v/>
      </c>
      <c r="AS32" s="189" t="str">
        <f>IFERROR(IF(OR(V32="",AE32="",V32&lt;=0,AE32&lt;0),"",AE32/V32),"")</f>
        <v/>
      </c>
      <c r="AT32" s="106"/>
      <c r="AU32" s="106"/>
      <c r="AV32" s="106"/>
      <c r="AW32" s="106"/>
      <c r="AX32" s="106"/>
      <c r="AY32" s="106"/>
      <c r="AZ32" s="121"/>
    </row>
    <row r="33" spans="2:52" s="235" customFormat="1" ht="48" hidden="1" customHeight="1" thickBot="1" x14ac:dyDescent="0.3">
      <c r="B33" s="359">
        <v>46154</v>
      </c>
      <c r="C33" s="358" t="s">
        <v>59</v>
      </c>
      <c r="D33" s="357">
        <v>1</v>
      </c>
      <c r="E33" s="223" t="s">
        <v>367</v>
      </c>
      <c r="F33" s="223" t="s">
        <v>323</v>
      </c>
      <c r="G33" s="223">
        <v>14</v>
      </c>
      <c r="H33" s="223" t="s">
        <v>831</v>
      </c>
      <c r="I33" s="223"/>
      <c r="J33" s="223"/>
      <c r="K33" s="223" t="s">
        <v>68</v>
      </c>
      <c r="L33" s="223">
        <v>1680</v>
      </c>
      <c r="M33" s="223"/>
      <c r="N33" s="223"/>
      <c r="O33" s="223"/>
      <c r="P33" s="222"/>
      <c r="Q33" s="205"/>
      <c r="R33" s="204"/>
      <c r="S33" s="204">
        <f>'INFORME DIARIO MAQUINARIA'!$R33-'INFORME DIARIO MAQUINARIA'!$Q33</f>
        <v>0</v>
      </c>
      <c r="T33" s="203"/>
      <c r="U33" s="106"/>
      <c r="V33" s="106" t="str">
        <f>IF(U33-T33=0,"",U33-T33)</f>
        <v/>
      </c>
      <c r="W33" s="106"/>
      <c r="X33" s="106"/>
      <c r="Y33" s="106" t="str">
        <f>IF(X33-W33=0,"",X33-W33)</f>
        <v/>
      </c>
      <c r="Z33" s="106"/>
      <c r="AA33" s="106"/>
      <c r="AB33" s="106">
        <f>'INFORME DIARIO MAQUINARIA'!$AA33-'INFORME DIARIO MAQUINARIA'!$Z33</f>
        <v>0</v>
      </c>
      <c r="AC33" s="106"/>
      <c r="AD33" s="106"/>
      <c r="AE33" s="106" t="str">
        <f>IF(AD33-AC33=0,"",AD33-AC33)</f>
        <v/>
      </c>
      <c r="AF33" s="106"/>
      <c r="AG33" s="106"/>
      <c r="AH33" s="106" t="str">
        <f>IF(AG33-AF33=0,"",AG33-AF33)</f>
        <v/>
      </c>
      <c r="AI33" s="106"/>
      <c r="AJ33" s="106"/>
      <c r="AK33" s="106"/>
      <c r="AL33" s="106"/>
      <c r="AM33" s="106" t="str">
        <f>IF((AK33+AJ33)-AL33=0,"",(AK33+AJ33)-AL33)</f>
        <v/>
      </c>
      <c r="AN33" s="120" t="str">
        <f>IF(OR(AM33="",V33="",V33=0),"",ROUND(AM33/V33,2))</f>
        <v/>
      </c>
      <c r="AO33" s="106" t="str">
        <f>IF(OR(Y33="",AM33="",AM33=0),"",ROUND(Y33/AM33,2))</f>
        <v/>
      </c>
      <c r="AP33" s="106" t="str">
        <f>IF(OR(AM33="",Y33="",Y33=0),"",ROUND(AM33/Y33,2))</f>
        <v/>
      </c>
      <c r="AQ33" s="106" t="str">
        <f>IF(OR(L33="",V33="",V33=0),"",ROUND(L33/V33,1))</f>
        <v/>
      </c>
      <c r="AR33" s="106" t="str">
        <f>IF(OR('INFORME DIARIO MAQUINARIA'!$O33="",'INFORME DIARIO MAQUINARIA'!$AH33="",'INFORME DIARIO MAQUINARIA'!$AH33=0),"",ROUND('INFORME DIARIO MAQUINARIA'!$O33/'INFORME DIARIO MAQUINARIA'!$AH33,1))</f>
        <v/>
      </c>
      <c r="AS33" s="189" t="str">
        <f>IFERROR(IF(OR(V33="",AE33="",V33&lt;=0,AE33&lt;0),"",AE33/V33),"")</f>
        <v/>
      </c>
      <c r="AT33" s="106"/>
      <c r="AU33" s="106"/>
      <c r="AV33" s="106"/>
      <c r="AW33" s="106"/>
      <c r="AX33" s="106"/>
      <c r="AY33" s="106"/>
      <c r="AZ33" s="121"/>
    </row>
    <row r="34" spans="2:52" s="235" customFormat="1" ht="42.75" hidden="1" customHeight="1" thickBot="1" x14ac:dyDescent="0.3">
      <c r="B34" s="359">
        <v>46155</v>
      </c>
      <c r="C34" s="358" t="s">
        <v>57</v>
      </c>
      <c r="D34" s="357">
        <v>1</v>
      </c>
      <c r="E34" s="223" t="s">
        <v>164</v>
      </c>
      <c r="F34" s="223" t="s">
        <v>376</v>
      </c>
      <c r="G34" s="223">
        <v>7</v>
      </c>
      <c r="H34" s="223" t="s">
        <v>431</v>
      </c>
      <c r="I34" s="223" t="s">
        <v>830</v>
      </c>
      <c r="J34" s="223"/>
      <c r="K34" s="223" t="s">
        <v>365</v>
      </c>
      <c r="L34" s="223">
        <v>1500</v>
      </c>
      <c r="M34" s="223"/>
      <c r="N34" s="223"/>
      <c r="O34" s="223"/>
      <c r="P34" s="222"/>
      <c r="Q34" s="205"/>
      <c r="R34" s="204"/>
      <c r="S34" s="204">
        <f>'INFORME DIARIO MAQUINARIA'!$R34-'INFORME DIARIO MAQUINARIA'!$Q34</f>
        <v>0</v>
      </c>
      <c r="T34" s="203"/>
      <c r="U34" s="106"/>
      <c r="V34" s="106" t="str">
        <f>IF(U34-T34=0,"",U34-T34)</f>
        <v/>
      </c>
      <c r="W34" s="106"/>
      <c r="X34" s="106"/>
      <c r="Y34" s="106" t="str">
        <f>IF(X34-W34=0,"",X34-W34)</f>
        <v/>
      </c>
      <c r="Z34" s="106"/>
      <c r="AA34" s="106"/>
      <c r="AB34" s="106">
        <f>'INFORME DIARIO MAQUINARIA'!$AA34-'INFORME DIARIO MAQUINARIA'!$Z34</f>
        <v>0</v>
      </c>
      <c r="AC34" s="106"/>
      <c r="AD34" s="106"/>
      <c r="AE34" s="106" t="str">
        <f>IF(AD34-AC34=0,"",AD34-AC34)</f>
        <v/>
      </c>
      <c r="AF34" s="106"/>
      <c r="AG34" s="106"/>
      <c r="AH34" s="106" t="str">
        <f>IF(AG34-AF34=0,"",AG34-AF34)</f>
        <v/>
      </c>
      <c r="AI34" s="106"/>
      <c r="AJ34" s="106"/>
      <c r="AK34" s="106"/>
      <c r="AL34" s="106"/>
      <c r="AM34" s="106" t="str">
        <f>IF((AK34+AJ34)-AL34=0,"",(AK34+AJ34)-AL34)</f>
        <v/>
      </c>
      <c r="AN34" s="120" t="str">
        <f>IF(OR(AM34="",V34="",V34=0),"",ROUND(AM34/V34,2))</f>
        <v/>
      </c>
      <c r="AO34" s="106" t="str">
        <f>IF(OR(Y34="",AM34="",AM34=0),"",ROUND(Y34/AM34,2))</f>
        <v/>
      </c>
      <c r="AP34" s="106" t="str">
        <f>IF(OR(AM34="",Y34="",Y34=0),"",ROUND(AM34/Y34,2))</f>
        <v/>
      </c>
      <c r="AQ34" s="106" t="str">
        <f>IF(OR(L34="",V34="",V34=0),"",ROUND(L34/V34,1))</f>
        <v/>
      </c>
      <c r="AR34" s="106" t="str">
        <f>IF(OR('INFORME DIARIO MAQUINARIA'!$O34="",'INFORME DIARIO MAQUINARIA'!$AH34="",'INFORME DIARIO MAQUINARIA'!$AH34=0),"",ROUND('INFORME DIARIO MAQUINARIA'!$O34/'INFORME DIARIO MAQUINARIA'!$AH34,1))</f>
        <v/>
      </c>
      <c r="AS34" s="189" t="str">
        <f>IFERROR(IF(OR(V34="",AE34="",V34&lt;=0,AE34&lt;0),"",AE34/V34),"")</f>
        <v/>
      </c>
      <c r="AT34" s="106"/>
      <c r="AU34" s="106"/>
      <c r="AV34" s="106"/>
      <c r="AW34" s="106"/>
      <c r="AX34" s="106"/>
      <c r="AY34" s="106"/>
      <c r="AZ34" s="121"/>
    </row>
    <row r="35" spans="2:52" s="235" customFormat="1" ht="39.75" hidden="1" customHeight="1" x14ac:dyDescent="0.25">
      <c r="B35" s="252">
        <v>46155</v>
      </c>
      <c r="C35" s="348" t="s">
        <v>57</v>
      </c>
      <c r="D35" s="347">
        <v>1</v>
      </c>
      <c r="E35" s="212" t="s">
        <v>821</v>
      </c>
      <c r="F35" s="212" t="s">
        <v>169</v>
      </c>
      <c r="G35" s="212">
        <v>10</v>
      </c>
      <c r="H35" s="212" t="s">
        <v>472</v>
      </c>
      <c r="I35" s="212">
        <v>191</v>
      </c>
      <c r="J35" s="212"/>
      <c r="K35" s="212" t="s">
        <v>365</v>
      </c>
      <c r="L35" s="212">
        <v>1450</v>
      </c>
      <c r="M35" s="212"/>
      <c r="N35" s="212"/>
      <c r="O35" s="212"/>
      <c r="P35" s="211"/>
      <c r="Q35" s="205"/>
      <c r="R35" s="204"/>
      <c r="S35" s="204">
        <f>'INFORME DIARIO MAQUINARIA'!$R35-'INFORME DIARIO MAQUINARIA'!$Q35</f>
        <v>0</v>
      </c>
      <c r="T35" s="203"/>
      <c r="U35" s="106"/>
      <c r="V35" s="106" t="str">
        <f>IF(U35-T35=0,"",U35-T35)</f>
        <v/>
      </c>
      <c r="W35" s="106"/>
      <c r="X35" s="106"/>
      <c r="Y35" s="106" t="str">
        <f>IF(X35-W35=0,"",X35-W35)</f>
        <v/>
      </c>
      <c r="Z35" s="106"/>
      <c r="AA35" s="106"/>
      <c r="AB35" s="106">
        <f>'INFORME DIARIO MAQUINARIA'!$AA35-'INFORME DIARIO MAQUINARIA'!$Z35</f>
        <v>0</v>
      </c>
      <c r="AC35" s="106"/>
      <c r="AD35" s="106"/>
      <c r="AE35" s="106" t="str">
        <f>IF(AD35-AC35=0,"",AD35-AC35)</f>
        <v/>
      </c>
      <c r="AF35" s="106"/>
      <c r="AG35" s="106"/>
      <c r="AH35" s="106" t="str">
        <f>IF(AG35-AF35=0,"",AG35-AF35)</f>
        <v/>
      </c>
      <c r="AI35" s="106"/>
      <c r="AJ35" s="106"/>
      <c r="AK35" s="106"/>
      <c r="AL35" s="106"/>
      <c r="AM35" s="106" t="str">
        <f>IF((AK35+AJ35)-AL35=0,"",(AK35+AJ35)-AL35)</f>
        <v/>
      </c>
      <c r="AN35" s="120" t="str">
        <f>IF(OR(AM35="",V35="",V35=0),"",ROUND(AM35/V35,2))</f>
        <v/>
      </c>
      <c r="AO35" s="106" t="str">
        <f>IF(OR(Y35="",AM35="",AM35=0),"",ROUND(Y35/AM35,2))</f>
        <v/>
      </c>
      <c r="AP35" s="106" t="str">
        <f>IF(OR(AM35="",Y35="",Y35=0),"",ROUND(AM35/Y35,2))</f>
        <v/>
      </c>
      <c r="AQ35" s="106" t="str">
        <f>IF(OR(L35="",V35="",V35=0),"",ROUND(L35/V35,1))</f>
        <v/>
      </c>
      <c r="AR35" s="106" t="str">
        <f>IF(OR('INFORME DIARIO MAQUINARIA'!$O35="",'INFORME DIARIO MAQUINARIA'!$AH35="",'INFORME DIARIO MAQUINARIA'!$AH35=0),"",ROUND('INFORME DIARIO MAQUINARIA'!$O35/'INFORME DIARIO MAQUINARIA'!$AH35,1))</f>
        <v/>
      </c>
      <c r="AS35" s="189" t="str">
        <f>IFERROR(IF(OR(V35="",AE35="",V35&lt;=0,AE35&lt;0),"",AE35/V35),"")</f>
        <v/>
      </c>
      <c r="AT35" s="106"/>
      <c r="AU35" s="106"/>
      <c r="AV35" s="106"/>
      <c r="AW35" s="106"/>
      <c r="AX35" s="106"/>
      <c r="AY35" s="106"/>
      <c r="AZ35" s="121"/>
    </row>
    <row r="36" spans="2:52" s="235" customFormat="1" ht="33" hidden="1" customHeight="1" x14ac:dyDescent="0.25">
      <c r="B36" s="268">
        <v>46155</v>
      </c>
      <c r="C36" s="346" t="s">
        <v>353</v>
      </c>
      <c r="D36" s="345">
        <v>1</v>
      </c>
      <c r="E36" s="201" t="s">
        <v>206</v>
      </c>
      <c r="F36" s="201" t="s">
        <v>88</v>
      </c>
      <c r="G36" s="201">
        <v>10</v>
      </c>
      <c r="H36" s="201" t="s">
        <v>472</v>
      </c>
      <c r="I36" s="201">
        <v>191</v>
      </c>
      <c r="J36" s="201"/>
      <c r="K36" s="201" t="s">
        <v>159</v>
      </c>
      <c r="L36" s="201"/>
      <c r="M36" s="201">
        <v>132</v>
      </c>
      <c r="N36" s="201"/>
      <c r="O36" s="201"/>
      <c r="P36" s="209"/>
      <c r="Q36" s="205"/>
      <c r="R36" s="204"/>
      <c r="S36" s="204">
        <f>'INFORME DIARIO MAQUINARIA'!$R36-'INFORME DIARIO MAQUINARIA'!$Q36</f>
        <v>0</v>
      </c>
      <c r="T36" s="203"/>
      <c r="U36" s="106"/>
      <c r="V36" s="106" t="str">
        <f>IF(U36-T36=0,"",U36-T36)</f>
        <v/>
      </c>
      <c r="W36" s="106"/>
      <c r="X36" s="106"/>
      <c r="Y36" s="106" t="str">
        <f>IF(X36-W36=0,"",X36-W36)</f>
        <v/>
      </c>
      <c r="Z36" s="106"/>
      <c r="AA36" s="106"/>
      <c r="AB36" s="106">
        <f>'INFORME DIARIO MAQUINARIA'!$AA36-'INFORME DIARIO MAQUINARIA'!$Z36</f>
        <v>0</v>
      </c>
      <c r="AC36" s="106"/>
      <c r="AD36" s="106"/>
      <c r="AE36" s="106" t="str">
        <f>IF(AD36-AC36=0,"",AD36-AC36)</f>
        <v/>
      </c>
      <c r="AF36" s="106"/>
      <c r="AG36" s="106"/>
      <c r="AH36" s="106" t="str">
        <f>IF(AG36-AF36=0,"",AG36-AF36)</f>
        <v/>
      </c>
      <c r="AI36" s="106"/>
      <c r="AJ36" s="106"/>
      <c r="AK36" s="106"/>
      <c r="AL36" s="106"/>
      <c r="AM36" s="106" t="str">
        <f>IF((AK36+AJ36)-AL36=0,"",(AK36+AJ36)-AL36)</f>
        <v/>
      </c>
      <c r="AN36" s="120" t="str">
        <f>IF(OR(AM36="",V36="",V36=0),"",ROUND(AM36/V36,2))</f>
        <v/>
      </c>
      <c r="AO36" s="106" t="str">
        <f>IF(OR(Y36="",AM36="",AM36=0),"",ROUND(Y36/AM36,2))</f>
        <v/>
      </c>
      <c r="AP36" s="106" t="str">
        <f>IF(OR(AM36="",Y36="",Y36=0),"",ROUND(AM36/Y36,2))</f>
        <v/>
      </c>
      <c r="AQ36" s="106" t="str">
        <f>IF(OR(L36="",V36="",V36=0),"",ROUND(L36/V36,1))</f>
        <v/>
      </c>
      <c r="AR36" s="106" t="str">
        <f>IF(OR('INFORME DIARIO MAQUINARIA'!$O36="",'INFORME DIARIO MAQUINARIA'!$AH36="",'INFORME DIARIO MAQUINARIA'!$AH36=0),"",ROUND('INFORME DIARIO MAQUINARIA'!$O36/'INFORME DIARIO MAQUINARIA'!$AH36,1))</f>
        <v/>
      </c>
      <c r="AS36" s="189" t="str">
        <f>IFERROR(IF(OR(V36="",AE36="",V36&lt;=0,AE36&lt;0),"",AE36/V36),"")</f>
        <v/>
      </c>
      <c r="AT36" s="106"/>
      <c r="AU36" s="106"/>
      <c r="AV36" s="106"/>
      <c r="AW36" s="106"/>
      <c r="AX36" s="106"/>
      <c r="AY36" s="106"/>
      <c r="AZ36" s="121"/>
    </row>
    <row r="37" spans="2:52" s="235" customFormat="1" ht="31.5" hidden="1" customHeight="1" x14ac:dyDescent="0.25">
      <c r="B37" s="268">
        <v>46155</v>
      </c>
      <c r="C37" s="346" t="s">
        <v>353</v>
      </c>
      <c r="D37" s="345">
        <v>1</v>
      </c>
      <c r="E37" s="201" t="s">
        <v>86</v>
      </c>
      <c r="F37" s="201" t="s">
        <v>85</v>
      </c>
      <c r="G37" s="201">
        <v>10</v>
      </c>
      <c r="H37" s="201" t="s">
        <v>472</v>
      </c>
      <c r="I37" s="201">
        <v>191</v>
      </c>
      <c r="J37" s="201"/>
      <c r="K37" s="201" t="s">
        <v>157</v>
      </c>
      <c r="L37" s="201"/>
      <c r="M37" s="201"/>
      <c r="N37" s="201">
        <v>5</v>
      </c>
      <c r="O37" s="201">
        <v>60</v>
      </c>
      <c r="P37" s="209"/>
      <c r="Q37" s="205"/>
      <c r="R37" s="204"/>
      <c r="S37" s="204">
        <f>'INFORME DIARIO MAQUINARIA'!$R37-'INFORME DIARIO MAQUINARIA'!$Q37</f>
        <v>0</v>
      </c>
      <c r="T37" s="203"/>
      <c r="U37" s="106"/>
      <c r="V37" s="106" t="str">
        <f>IF(U37-T37=0,"",U37-T37)</f>
        <v/>
      </c>
      <c r="W37" s="106"/>
      <c r="X37" s="106"/>
      <c r="Y37" s="106" t="str">
        <f>IF(X37-W37=0,"",X37-W37)</f>
        <v/>
      </c>
      <c r="Z37" s="106"/>
      <c r="AA37" s="106"/>
      <c r="AB37" s="197">
        <f>'INFORME DIARIO MAQUINARIA'!$AA37-'INFORME DIARIO MAQUINARIA'!$Z37</f>
        <v>0</v>
      </c>
      <c r="AC37" s="106"/>
      <c r="AD37" s="106"/>
      <c r="AE37" s="106" t="str">
        <f>IF(AD37-AC37=0,"",AD37-AC37)</f>
        <v/>
      </c>
      <c r="AF37" s="106"/>
      <c r="AG37" s="106"/>
      <c r="AH37" s="106" t="str">
        <f>IF(AG37-AF37=0,"",AG37-AF37)</f>
        <v/>
      </c>
      <c r="AI37" s="106"/>
      <c r="AJ37" s="106"/>
      <c r="AK37" s="106"/>
      <c r="AL37" s="106"/>
      <c r="AM37" s="106" t="str">
        <f>IF((AK37+AJ37)-AL37=0,"",(AK37+AJ37)-AL37)</f>
        <v/>
      </c>
      <c r="AN37" s="120" t="str">
        <f>IF(OR(AM37="",V37="",V37=0),"",ROUND(AM37/V37,2))</f>
        <v/>
      </c>
      <c r="AO37" s="106" t="str">
        <f>IF(OR(Y37="",AM37="",AM37=0),"",ROUND(Y37/AM37,2))</f>
        <v/>
      </c>
      <c r="AP37" s="106" t="str">
        <f>IF(OR(AM37="",Y37="",Y37=0),"",ROUND(AM37/Y37,2))</f>
        <v/>
      </c>
      <c r="AQ37" s="106" t="str">
        <f>IF(OR(L37="",V37="",V37=0),"",ROUND(L37/V37,1))</f>
        <v/>
      </c>
      <c r="AR37" s="106" t="str">
        <f>IF(OR('INFORME DIARIO MAQUINARIA'!$O37="",'INFORME DIARIO MAQUINARIA'!$AH37="",'INFORME DIARIO MAQUINARIA'!$AH37=0),"",ROUND('INFORME DIARIO MAQUINARIA'!$O37/'INFORME DIARIO MAQUINARIA'!$AH37,1))</f>
        <v/>
      </c>
      <c r="AS37" s="189" t="str">
        <f>IFERROR(IF(OR(V37="",AE37="",V37&lt;=0,AE37&lt;0),"",AE37/V37),"")</f>
        <v/>
      </c>
      <c r="AT37" s="106"/>
      <c r="AU37" s="106"/>
      <c r="AV37" s="106"/>
      <c r="AW37" s="106"/>
      <c r="AX37" s="106"/>
      <c r="AY37" s="106"/>
      <c r="AZ37" s="121"/>
    </row>
    <row r="38" spans="2:52" s="235" customFormat="1" ht="35.25" hidden="1" customHeight="1" thickBot="1" x14ac:dyDescent="0.3">
      <c r="B38" s="268">
        <v>46155</v>
      </c>
      <c r="C38" s="346" t="s">
        <v>353</v>
      </c>
      <c r="D38" s="345">
        <v>1</v>
      </c>
      <c r="E38" s="201" t="s">
        <v>82</v>
      </c>
      <c r="F38" s="201" t="s">
        <v>239</v>
      </c>
      <c r="G38" s="201">
        <v>10</v>
      </c>
      <c r="H38" s="201" t="s">
        <v>472</v>
      </c>
      <c r="I38" s="201">
        <v>191</v>
      </c>
      <c r="J38" s="201"/>
      <c r="K38" s="201" t="s">
        <v>157</v>
      </c>
      <c r="L38" s="201"/>
      <c r="M38" s="201"/>
      <c r="N38" s="201">
        <v>6</v>
      </c>
      <c r="O38" s="201">
        <v>72</v>
      </c>
      <c r="P38" s="209"/>
      <c r="Q38" s="205"/>
      <c r="R38" s="204"/>
      <c r="S38" s="204">
        <f>'INFORME DIARIO MAQUINARIA'!$R38-'INFORME DIARIO MAQUINARIA'!$Q38</f>
        <v>0</v>
      </c>
      <c r="T38" s="203"/>
      <c r="U38" s="106"/>
      <c r="V38" s="106" t="str">
        <f>IF(U38-T38=0,"",U38-T38)</f>
        <v/>
      </c>
      <c r="W38" s="106"/>
      <c r="X38" s="106"/>
      <c r="Y38" s="106" t="str">
        <f>IF(X38-W38=0,"",X38-W38)</f>
        <v/>
      </c>
      <c r="Z38" s="106"/>
      <c r="AA38" s="106"/>
      <c r="AB38" s="106">
        <f>'INFORME DIARIO MAQUINARIA'!$AA38-'INFORME DIARIO MAQUINARIA'!$Z38</f>
        <v>0</v>
      </c>
      <c r="AC38" s="106"/>
      <c r="AD38" s="106"/>
      <c r="AE38" s="106" t="str">
        <f>IF(AD38-AC38=0,"",AD38-AC38)</f>
        <v/>
      </c>
      <c r="AF38" s="106"/>
      <c r="AG38" s="106"/>
      <c r="AH38" s="106" t="str">
        <f>IF(AG38-AF38=0,"",AG38-AF38)</f>
        <v/>
      </c>
      <c r="AI38" s="106"/>
      <c r="AJ38" s="106"/>
      <c r="AK38" s="106"/>
      <c r="AL38" s="106"/>
      <c r="AM38" s="106" t="str">
        <f>IF((AK38+AJ38)-AL38=0,"",(AK38+AJ38)-AL38)</f>
        <v/>
      </c>
      <c r="AN38" s="120" t="str">
        <f>IF(OR(AM38="",V38="",V38=0),"",ROUND(AM38/V38,2))</f>
        <v/>
      </c>
      <c r="AO38" s="106" t="str">
        <f>IF(OR(Y38="",AM38="",AM38=0),"",ROUND(Y38/AM38,2))</f>
        <v/>
      </c>
      <c r="AP38" s="106" t="str">
        <f>IF(OR(AM38="",Y38="",Y38=0),"",ROUND(AM38/Y38,2))</f>
        <v/>
      </c>
      <c r="AQ38" s="106" t="str">
        <f>IF(OR(L38="",V38="",V38=0),"",ROUND(L38/V38,1))</f>
        <v/>
      </c>
      <c r="AR38" s="106" t="str">
        <f>IF(OR('INFORME DIARIO MAQUINARIA'!$O38="",'INFORME DIARIO MAQUINARIA'!$AH38="",'INFORME DIARIO MAQUINARIA'!$AH38=0),"",ROUND('INFORME DIARIO MAQUINARIA'!$O38/'INFORME DIARIO MAQUINARIA'!$AH38,1))</f>
        <v/>
      </c>
      <c r="AS38" s="189" t="str">
        <f>IFERROR(IF(OR(V38="",AE38="",V38&lt;=0,AE38&lt;0),"",AE38/V38),"")</f>
        <v/>
      </c>
      <c r="AT38" s="106"/>
      <c r="AU38" s="106"/>
      <c r="AV38" s="106"/>
      <c r="AW38" s="106"/>
      <c r="AX38" s="106"/>
      <c r="AY38" s="106"/>
      <c r="AZ38" s="121"/>
    </row>
    <row r="39" spans="2:52" s="235" customFormat="1" ht="55.5" hidden="1" customHeight="1" x14ac:dyDescent="0.25">
      <c r="B39" s="375">
        <v>46155</v>
      </c>
      <c r="C39" s="374" t="s">
        <v>353</v>
      </c>
      <c r="D39" s="373">
        <v>1</v>
      </c>
      <c r="E39" s="134" t="s">
        <v>143</v>
      </c>
      <c r="F39" s="134" t="s">
        <v>117</v>
      </c>
      <c r="G39" s="134">
        <v>13</v>
      </c>
      <c r="H39" s="134" t="s">
        <v>828</v>
      </c>
      <c r="I39" s="134"/>
      <c r="J39" s="134" t="s">
        <v>680</v>
      </c>
      <c r="K39" s="134" t="s">
        <v>829</v>
      </c>
      <c r="L39" s="134"/>
      <c r="M39" s="134">
        <v>72</v>
      </c>
      <c r="N39" s="134"/>
      <c r="O39" s="134"/>
      <c r="P39" s="133">
        <v>450</v>
      </c>
      <c r="Q39" s="205"/>
      <c r="R39" s="204"/>
      <c r="S39" s="204">
        <f>'INFORME DIARIO MAQUINARIA'!$R39-'INFORME DIARIO MAQUINARIA'!$Q39</f>
        <v>0</v>
      </c>
      <c r="T39" s="203"/>
      <c r="U39" s="106"/>
      <c r="V39" s="106" t="str">
        <f>IF(U39-T39=0,"",U39-T39)</f>
        <v/>
      </c>
      <c r="W39" s="106"/>
      <c r="X39" s="106"/>
      <c r="Y39" s="106" t="str">
        <f>IF(X39-W39=0,"",X39-W39)</f>
        <v/>
      </c>
      <c r="Z39" s="106"/>
      <c r="AA39" s="106"/>
      <c r="AB39" s="106">
        <f>'INFORME DIARIO MAQUINARIA'!$AA39-'INFORME DIARIO MAQUINARIA'!$Z39</f>
        <v>0</v>
      </c>
      <c r="AC39" s="106"/>
      <c r="AD39" s="106"/>
      <c r="AE39" s="106" t="str">
        <f>IF(AD39-AC39=0,"",AD39-AC39)</f>
        <v/>
      </c>
      <c r="AF39" s="106"/>
      <c r="AG39" s="106"/>
      <c r="AH39" s="106" t="str">
        <f>IF(AG39-AF39=0,"",AG39-AF39)</f>
        <v/>
      </c>
      <c r="AI39" s="106"/>
      <c r="AJ39" s="106"/>
      <c r="AK39" s="106"/>
      <c r="AL39" s="106"/>
      <c r="AM39" s="106" t="str">
        <f>IF((AK39+AJ39)-AL39=0,"",(AK39+AJ39)-AL39)</f>
        <v/>
      </c>
      <c r="AN39" s="120" t="str">
        <f>IF(OR(AM39="",V39="",V39=0),"",ROUND(AM39/V39,2))</f>
        <v/>
      </c>
      <c r="AO39" s="106" t="str">
        <f>IF(OR(Y39="",AM39="",AM39=0),"",ROUND(Y39/AM39,2))</f>
        <v/>
      </c>
      <c r="AP39" s="106" t="str">
        <f>IF(OR(AM39="",Y39="",Y39=0),"",ROUND(AM39/Y39,2))</f>
        <v/>
      </c>
      <c r="AQ39" s="106" t="str">
        <f>IF(OR(L39="",V39="",V39=0),"",ROUND(L39/V39,1))</f>
        <v/>
      </c>
      <c r="AR39" s="106" t="str">
        <f>IF(OR('INFORME DIARIO MAQUINARIA'!$O39="",'INFORME DIARIO MAQUINARIA'!$AH39="",'INFORME DIARIO MAQUINARIA'!$AH39=0),"",ROUND('INFORME DIARIO MAQUINARIA'!$O39/'INFORME DIARIO MAQUINARIA'!$AH39,1))</f>
        <v/>
      </c>
      <c r="AS39" s="189" t="str">
        <f>IFERROR(IF(OR(V39="",AE39="",V39&lt;=0,AE39&lt;0),"",AE39/V39),"")</f>
        <v/>
      </c>
      <c r="AT39" s="106"/>
      <c r="AU39" s="106"/>
      <c r="AV39" s="106"/>
      <c r="AW39" s="106"/>
      <c r="AX39" s="106"/>
      <c r="AY39" s="106"/>
      <c r="AZ39" s="121"/>
    </row>
    <row r="40" spans="2:52" s="235" customFormat="1" ht="36" hidden="1" customHeight="1" x14ac:dyDescent="0.25">
      <c r="B40" s="372">
        <v>46155</v>
      </c>
      <c r="C40" s="371" t="s">
        <v>353</v>
      </c>
      <c r="D40" s="370">
        <v>1</v>
      </c>
      <c r="E40" s="204" t="s">
        <v>131</v>
      </c>
      <c r="F40" s="204" t="s">
        <v>130</v>
      </c>
      <c r="G40" s="204">
        <v>13</v>
      </c>
      <c r="H40" s="204" t="s">
        <v>828</v>
      </c>
      <c r="I40" s="204"/>
      <c r="J40" s="204"/>
      <c r="K40" s="204" t="s">
        <v>531</v>
      </c>
      <c r="L40" s="204"/>
      <c r="M40" s="204"/>
      <c r="N40" s="204">
        <v>6</v>
      </c>
      <c r="O40" s="204">
        <v>72</v>
      </c>
      <c r="P40" s="225"/>
      <c r="Q40" s="205"/>
      <c r="R40" s="204"/>
      <c r="S40" s="204">
        <f>'INFORME DIARIO MAQUINARIA'!$R40-'INFORME DIARIO MAQUINARIA'!$Q40</f>
        <v>0</v>
      </c>
      <c r="T40" s="203"/>
      <c r="U40" s="106"/>
      <c r="V40" s="106" t="str">
        <f>IF(U40-T40=0,"",U40-T40)</f>
        <v/>
      </c>
      <c r="W40" s="106"/>
      <c r="X40" s="106"/>
      <c r="Y40" s="106" t="str">
        <f>IF(X40-W40=0,"",X40-W40)</f>
        <v/>
      </c>
      <c r="Z40" s="106"/>
      <c r="AA40" s="106"/>
      <c r="AB40" s="106">
        <f>'INFORME DIARIO MAQUINARIA'!$AA40-'INFORME DIARIO MAQUINARIA'!$Z40</f>
        <v>0</v>
      </c>
      <c r="AC40" s="106"/>
      <c r="AD40" s="106"/>
      <c r="AE40" s="106" t="str">
        <f>IF(AD40-AC40=0,"",AD40-AC40)</f>
        <v/>
      </c>
      <c r="AF40" s="106"/>
      <c r="AG40" s="106"/>
      <c r="AH40" s="106" t="str">
        <f>IF(AG40-AF40=0,"",AG40-AF40)</f>
        <v/>
      </c>
      <c r="AI40" s="106"/>
      <c r="AJ40" s="106"/>
      <c r="AK40" s="106"/>
      <c r="AL40" s="106"/>
      <c r="AM40" s="106" t="str">
        <f>IF((AK40+AJ40)-AL40=0,"",(AK40+AJ40)-AL40)</f>
        <v/>
      </c>
      <c r="AN40" s="120" t="str">
        <f>IF(OR(AM40="",V40="",V40=0),"",ROUND(AM40/V40,2))</f>
        <v/>
      </c>
      <c r="AO40" s="106" t="str">
        <f>IF(OR(Y40="",AM40="",AM40=0),"",ROUND(Y40/AM40,2))</f>
        <v/>
      </c>
      <c r="AP40" s="106" t="str">
        <f>IF(OR(AM40="",Y40="",Y40=0),"",ROUND(AM40/Y40,2))</f>
        <v/>
      </c>
      <c r="AQ40" s="106" t="str">
        <f>IF(OR(L40="",V40="",V40=0),"",ROUND(L40/V40,1))</f>
        <v/>
      </c>
      <c r="AR40" s="106" t="str">
        <f>IF(OR('INFORME DIARIO MAQUINARIA'!$O40="",'INFORME DIARIO MAQUINARIA'!$AH40="",'INFORME DIARIO MAQUINARIA'!$AH40=0),"",ROUND('INFORME DIARIO MAQUINARIA'!$O40/'INFORME DIARIO MAQUINARIA'!$AH40,1))</f>
        <v/>
      </c>
      <c r="AS40" s="189" t="str">
        <f>IFERROR(IF(OR(V40="",AE40="",V40&lt;=0,AE40&lt;0),"",AE40/V40),"")</f>
        <v/>
      </c>
      <c r="AT40" s="106"/>
      <c r="AU40" s="106"/>
      <c r="AV40" s="106"/>
      <c r="AW40" s="106"/>
      <c r="AX40" s="106"/>
      <c r="AY40" s="106"/>
      <c r="AZ40" s="121"/>
    </row>
    <row r="41" spans="2:52" s="235" customFormat="1" ht="38.25" hidden="1" customHeight="1" x14ac:dyDescent="0.25">
      <c r="B41" s="372">
        <v>46155</v>
      </c>
      <c r="C41" s="371" t="s">
        <v>353</v>
      </c>
      <c r="D41" s="370">
        <v>1</v>
      </c>
      <c r="E41" s="204" t="s">
        <v>781</v>
      </c>
      <c r="F41" s="204" t="s">
        <v>263</v>
      </c>
      <c r="G41" s="204">
        <v>13</v>
      </c>
      <c r="H41" s="204" t="s">
        <v>827</v>
      </c>
      <c r="I41" s="204" t="s">
        <v>826</v>
      </c>
      <c r="J41" s="204"/>
      <c r="K41" s="204" t="s">
        <v>68</v>
      </c>
      <c r="L41" s="204">
        <v>900</v>
      </c>
      <c r="M41" s="204"/>
      <c r="N41" s="204"/>
      <c r="O41" s="204"/>
      <c r="P41" s="225"/>
      <c r="Q41" s="205"/>
      <c r="R41" s="204"/>
      <c r="S41" s="204">
        <f>'INFORME DIARIO MAQUINARIA'!$R41-'INFORME DIARIO MAQUINARIA'!$Q41</f>
        <v>0</v>
      </c>
      <c r="T41" s="203"/>
      <c r="U41" s="106"/>
      <c r="V41" s="106" t="str">
        <f>IF(U41-T41=0,"",U41-T41)</f>
        <v/>
      </c>
      <c r="W41" s="106"/>
      <c r="X41" s="106"/>
      <c r="Y41" s="106" t="str">
        <f>IF(X41-W41=0,"",X41-W41)</f>
        <v/>
      </c>
      <c r="Z41" s="106"/>
      <c r="AA41" s="106"/>
      <c r="AB41" s="106">
        <f>'INFORME DIARIO MAQUINARIA'!$AA41-'INFORME DIARIO MAQUINARIA'!$Z41</f>
        <v>0</v>
      </c>
      <c r="AC41" s="106"/>
      <c r="AD41" s="106"/>
      <c r="AE41" s="106" t="str">
        <f>IF(AD41-AC41=0,"",AD41-AC41)</f>
        <v/>
      </c>
      <c r="AF41" s="106"/>
      <c r="AG41" s="106"/>
      <c r="AH41" s="106" t="str">
        <f>IF(AG41-AF41=0,"",AG41-AF41)</f>
        <v/>
      </c>
      <c r="AI41" s="106"/>
      <c r="AJ41" s="106"/>
      <c r="AK41" s="106"/>
      <c r="AL41" s="106"/>
      <c r="AM41" s="106" t="str">
        <f>IF((AK41+AJ41)-AL41=0,"",(AK41+AJ41)-AL41)</f>
        <v/>
      </c>
      <c r="AN41" s="120" t="str">
        <f>IF(OR(AM41="",V41="",V41=0),"",ROUND(AM41/V41,2))</f>
        <v/>
      </c>
      <c r="AO41" s="106" t="str">
        <f>IF(OR(Y41="",AM41="",AM41=0),"",ROUND(Y41/AM41,2))</f>
        <v/>
      </c>
      <c r="AP41" s="106" t="str">
        <f>IF(OR(AM41="",Y41="",Y41=0),"",ROUND(AM41/Y41,2))</f>
        <v/>
      </c>
      <c r="AQ41" s="106" t="str">
        <f>IF(OR(L41="",V41="",V41=0),"",ROUND(L41/V41,1))</f>
        <v/>
      </c>
      <c r="AR41" s="106" t="str">
        <f>IF(OR('INFORME DIARIO MAQUINARIA'!$O41="",'INFORME DIARIO MAQUINARIA'!$AH41="",'INFORME DIARIO MAQUINARIA'!$AH41=0),"",ROUND('INFORME DIARIO MAQUINARIA'!$O41/'INFORME DIARIO MAQUINARIA'!$AH41,1))</f>
        <v/>
      </c>
      <c r="AS41" s="189" t="str">
        <f>IFERROR(IF(OR(V41="",AE41="",V41&lt;=0,AE41&lt;0),"",AE41/V41),"")</f>
        <v/>
      </c>
      <c r="AT41" s="106"/>
      <c r="AU41" s="106"/>
      <c r="AV41" s="106"/>
      <c r="AW41" s="106"/>
      <c r="AX41" s="106"/>
      <c r="AY41" s="106"/>
      <c r="AZ41" s="121"/>
    </row>
    <row r="42" spans="2:52" s="235" customFormat="1" ht="41.25" hidden="1" customHeight="1" thickBot="1" x14ac:dyDescent="0.3">
      <c r="B42" s="369">
        <v>46155</v>
      </c>
      <c r="C42" s="368" t="s">
        <v>353</v>
      </c>
      <c r="D42" s="367">
        <v>1</v>
      </c>
      <c r="E42" s="215" t="s">
        <v>193</v>
      </c>
      <c r="F42" s="215" t="s">
        <v>358</v>
      </c>
      <c r="G42" s="215">
        <v>13</v>
      </c>
      <c r="H42" s="215" t="s">
        <v>825</v>
      </c>
      <c r="I42" s="215"/>
      <c r="J42" s="215"/>
      <c r="K42" s="215" t="s">
        <v>68</v>
      </c>
      <c r="L42" s="215">
        <v>1200</v>
      </c>
      <c r="M42" s="215"/>
      <c r="N42" s="215"/>
      <c r="O42" s="215"/>
      <c r="P42" s="206"/>
      <c r="Q42" s="205"/>
      <c r="R42" s="204"/>
      <c r="S42" s="204">
        <f>'INFORME DIARIO MAQUINARIA'!$R42-'INFORME DIARIO MAQUINARIA'!$Q42</f>
        <v>0</v>
      </c>
      <c r="T42" s="203"/>
      <c r="U42" s="106"/>
      <c r="V42" s="106" t="str">
        <f>IF(U42-T42=0,"",U42-T42)</f>
        <v/>
      </c>
      <c r="W42" s="106"/>
      <c r="X42" s="106"/>
      <c r="Y42" s="106" t="str">
        <f>IF(X42-W42=0,"",X42-W42)</f>
        <v/>
      </c>
      <c r="Z42" s="106"/>
      <c r="AA42" s="106"/>
      <c r="AB42" s="106">
        <f>'INFORME DIARIO MAQUINARIA'!$AA42-'INFORME DIARIO MAQUINARIA'!$Z42</f>
        <v>0</v>
      </c>
      <c r="AC42" s="106"/>
      <c r="AD42" s="106"/>
      <c r="AE42" s="106" t="str">
        <f>IF(AD42-AC42=0,"",AD42-AC42)</f>
        <v/>
      </c>
      <c r="AF42" s="106"/>
      <c r="AG42" s="106"/>
      <c r="AH42" s="106" t="str">
        <f>IF(AG42-AF42=0,"",AG42-AF42)</f>
        <v/>
      </c>
      <c r="AI42" s="106"/>
      <c r="AJ42" s="106"/>
      <c r="AK42" s="106"/>
      <c r="AL42" s="106"/>
      <c r="AM42" s="106" t="str">
        <f>IF((AK42+AJ42)-AL42=0,"",(AK42+AJ42)-AL42)</f>
        <v/>
      </c>
      <c r="AN42" s="120" t="str">
        <f>IF(OR(AM42="",V42="",V42=0),"",ROUND(AM42/V42,2))</f>
        <v/>
      </c>
      <c r="AO42" s="106" t="str">
        <f>IF(OR(Y42="",AM42="",AM42=0),"",ROUND(Y42/AM42,2))</f>
        <v/>
      </c>
      <c r="AP42" s="106" t="str">
        <f>IF(OR(AM42="",Y42="",Y42=0),"",ROUND(AM42/Y42,2))</f>
        <v/>
      </c>
      <c r="AQ42" s="106" t="str">
        <f>IF(OR(L42="",V42="",V42=0),"",ROUND(L42/V42,1))</f>
        <v/>
      </c>
      <c r="AR42" s="106" t="str">
        <f>IF(OR('INFORME DIARIO MAQUINARIA'!$O42="",'INFORME DIARIO MAQUINARIA'!$AH42="",'INFORME DIARIO MAQUINARIA'!$AH42=0),"",ROUND('INFORME DIARIO MAQUINARIA'!$O42/'INFORME DIARIO MAQUINARIA'!$AH42,1))</f>
        <v/>
      </c>
      <c r="AS42" s="189" t="str">
        <f>IFERROR(IF(OR(V42="",AE42="",V42&lt;=0,AE42&lt;0),"",AE42/V42),"")</f>
        <v/>
      </c>
      <c r="AT42" s="106"/>
      <c r="AU42" s="106"/>
      <c r="AV42" s="106"/>
      <c r="AW42" s="106"/>
      <c r="AX42" s="106"/>
      <c r="AY42" s="106"/>
      <c r="AZ42" s="121"/>
    </row>
    <row r="43" spans="2:52" s="235" customFormat="1" ht="40.5" hidden="1" customHeight="1" x14ac:dyDescent="0.25">
      <c r="B43" s="366">
        <v>46156</v>
      </c>
      <c r="C43" s="365" t="s">
        <v>56</v>
      </c>
      <c r="D43" s="364">
        <v>1</v>
      </c>
      <c r="E43" s="220" t="s">
        <v>104</v>
      </c>
      <c r="F43" s="220" t="s">
        <v>211</v>
      </c>
      <c r="G43" s="220">
        <v>7</v>
      </c>
      <c r="H43" s="220" t="s">
        <v>735</v>
      </c>
      <c r="I43" s="220" t="s">
        <v>697</v>
      </c>
      <c r="J43" s="220" t="s">
        <v>680</v>
      </c>
      <c r="K43" s="220" t="s">
        <v>632</v>
      </c>
      <c r="L43" s="220"/>
      <c r="M43" s="220"/>
      <c r="N43" s="220"/>
      <c r="O43" s="220"/>
      <c r="P43" s="219">
        <v>100</v>
      </c>
      <c r="Q43" s="205"/>
      <c r="R43" s="204"/>
      <c r="S43" s="204">
        <f>'INFORME DIARIO MAQUINARIA'!$R43-'INFORME DIARIO MAQUINARIA'!$Q43</f>
        <v>0</v>
      </c>
      <c r="T43" s="203"/>
      <c r="U43" s="106"/>
      <c r="V43" s="106" t="str">
        <f>IF(U43-T43=0,"",U43-T43)</f>
        <v/>
      </c>
      <c r="W43" s="106"/>
      <c r="X43" s="106"/>
      <c r="Y43" s="106" t="str">
        <f>IF(X43-W43=0,"",X43-W43)</f>
        <v/>
      </c>
      <c r="Z43" s="106"/>
      <c r="AA43" s="106"/>
      <c r="AB43" s="106">
        <f>'INFORME DIARIO MAQUINARIA'!$AA43-'INFORME DIARIO MAQUINARIA'!$Z43</f>
        <v>0</v>
      </c>
      <c r="AC43" s="106"/>
      <c r="AD43" s="106"/>
      <c r="AE43" s="106" t="str">
        <f>IF(AD43-AC43=0,"",AD43-AC43)</f>
        <v/>
      </c>
      <c r="AF43" s="106"/>
      <c r="AG43" s="106"/>
      <c r="AH43" s="106" t="str">
        <f>IF(AG43-AF43=0,"",AG43-AF43)</f>
        <v/>
      </c>
      <c r="AI43" s="106"/>
      <c r="AJ43" s="106"/>
      <c r="AK43" s="106"/>
      <c r="AL43" s="106"/>
      <c r="AM43" s="106" t="str">
        <f>IF((AK43+AJ43)-AL43=0,"",(AK43+AJ43)-AL43)</f>
        <v/>
      </c>
      <c r="AN43" s="120" t="str">
        <f>IF(OR(AM43="",V43="",V43=0),"",ROUND(AM43/V43,2))</f>
        <v/>
      </c>
      <c r="AO43" s="106" t="str">
        <f>IF(OR(Y43="",AM43="",AM43=0),"",ROUND(Y43/AM43,2))</f>
        <v/>
      </c>
      <c r="AP43" s="106" t="str">
        <f>IF(OR(AM43="",Y43="",Y43=0),"",ROUND(AM43/Y43,2))</f>
        <v/>
      </c>
      <c r="AQ43" s="106" t="str">
        <f>IF(OR(L43="",V43="",V43=0),"",ROUND(L43/V43,1))</f>
        <v/>
      </c>
      <c r="AR43" s="106" t="str">
        <f>IF(OR('INFORME DIARIO MAQUINARIA'!$O43="",'INFORME DIARIO MAQUINARIA'!$AH43="",'INFORME DIARIO MAQUINARIA'!$AH43=0),"",ROUND('INFORME DIARIO MAQUINARIA'!$O43/'INFORME DIARIO MAQUINARIA'!$AH43,1))</f>
        <v/>
      </c>
      <c r="AS43" s="189" t="str">
        <f>IFERROR(IF(OR(V43="",AE43="",V43&lt;=0,AE43&lt;0),"",AE43/V43),"")</f>
        <v/>
      </c>
      <c r="AT43" s="106"/>
      <c r="AU43" s="106"/>
      <c r="AV43" s="106"/>
      <c r="AW43" s="106"/>
      <c r="AX43" s="106"/>
      <c r="AY43" s="106"/>
      <c r="AZ43" s="121"/>
    </row>
    <row r="44" spans="2:52" s="235" customFormat="1" ht="39" hidden="1" customHeight="1" x14ac:dyDescent="0.25">
      <c r="B44" s="268">
        <v>46156</v>
      </c>
      <c r="C44" s="346" t="s">
        <v>56</v>
      </c>
      <c r="D44" s="345">
        <v>1</v>
      </c>
      <c r="E44" s="201" t="s">
        <v>164</v>
      </c>
      <c r="F44" s="201" t="s">
        <v>163</v>
      </c>
      <c r="G44" s="201">
        <v>7</v>
      </c>
      <c r="H44" s="201" t="s">
        <v>735</v>
      </c>
      <c r="I44" s="201" t="s">
        <v>697</v>
      </c>
      <c r="J44" s="201"/>
      <c r="K44" s="201" t="s">
        <v>365</v>
      </c>
      <c r="L44" s="201">
        <v>1400</v>
      </c>
      <c r="M44" s="201"/>
      <c r="N44" s="201"/>
      <c r="O44" s="201"/>
      <c r="P44" s="209"/>
      <c r="Q44" s="205"/>
      <c r="R44" s="204"/>
      <c r="S44" s="204">
        <f>'INFORME DIARIO MAQUINARIA'!$R44-'INFORME DIARIO MAQUINARIA'!$Q44</f>
        <v>0</v>
      </c>
      <c r="T44" s="203"/>
      <c r="U44" s="106"/>
      <c r="V44" s="106" t="str">
        <f>IF(U44-T44=0,"",U44-T44)</f>
        <v/>
      </c>
      <c r="W44" s="106"/>
      <c r="X44" s="106"/>
      <c r="Y44" s="106" t="str">
        <f>IF(X44-W44=0,"",X44-W44)</f>
        <v/>
      </c>
      <c r="Z44" s="106"/>
      <c r="AA44" s="106"/>
      <c r="AB44" s="106">
        <f>'INFORME DIARIO MAQUINARIA'!$AA44-'INFORME DIARIO MAQUINARIA'!$Z44</f>
        <v>0</v>
      </c>
      <c r="AC44" s="106"/>
      <c r="AD44" s="106"/>
      <c r="AE44" s="106" t="str">
        <f>IF(AD44-AC44=0,"",AD44-AC44)</f>
        <v/>
      </c>
      <c r="AF44" s="106"/>
      <c r="AG44" s="106"/>
      <c r="AH44" s="106" t="str">
        <f>IF(AG44-AF44=0,"",AG44-AF44)</f>
        <v/>
      </c>
      <c r="AI44" s="106"/>
      <c r="AJ44" s="106"/>
      <c r="AK44" s="106"/>
      <c r="AL44" s="106"/>
      <c r="AM44" s="106" t="str">
        <f>IF((AK44+AJ44)-AL44=0,"",(AK44+AJ44)-AL44)</f>
        <v/>
      </c>
      <c r="AN44" s="120" t="str">
        <f>IF(OR(AM44="",V44="",V44=0),"",ROUND(AM44/V44,2))</f>
        <v/>
      </c>
      <c r="AO44" s="106" t="str">
        <f>IF(OR(Y44="",AM44="",AM44=0),"",ROUND(Y44/AM44,2))</f>
        <v/>
      </c>
      <c r="AP44" s="106" t="str">
        <f>IF(OR(AM44="",Y44="",Y44=0),"",ROUND(AM44/Y44,2))</f>
        <v/>
      </c>
      <c r="AQ44" s="106" t="str">
        <f>IF(OR(L44="",V44="",V44=0),"",ROUND(L44/V44,1))</f>
        <v/>
      </c>
      <c r="AR44" s="106" t="str">
        <f>IF(OR('INFORME DIARIO MAQUINARIA'!$O44="",'INFORME DIARIO MAQUINARIA'!$AH44="",'INFORME DIARIO MAQUINARIA'!$AH44=0),"",ROUND('INFORME DIARIO MAQUINARIA'!$O44/'INFORME DIARIO MAQUINARIA'!$AH44,1))</f>
        <v/>
      </c>
      <c r="AS44" s="189" t="str">
        <f>IFERROR(IF(OR(V44="",AE44="",V44&lt;=0,AE44&lt;0),"",AE44/V44),"")</f>
        <v/>
      </c>
      <c r="AT44" s="106"/>
      <c r="AU44" s="106"/>
      <c r="AV44" s="106"/>
      <c r="AW44" s="106"/>
      <c r="AX44" s="106"/>
      <c r="AY44" s="106"/>
      <c r="AZ44" s="121"/>
    </row>
    <row r="45" spans="2:52" s="235" customFormat="1" ht="32.25" hidden="1" customHeight="1" x14ac:dyDescent="0.25">
      <c r="B45" s="268">
        <v>46156</v>
      </c>
      <c r="C45" s="346" t="s">
        <v>56</v>
      </c>
      <c r="D45" s="345">
        <v>1</v>
      </c>
      <c r="E45" s="201" t="s">
        <v>76</v>
      </c>
      <c r="F45" s="201" t="s">
        <v>707</v>
      </c>
      <c r="G45" s="201">
        <v>7</v>
      </c>
      <c r="H45" s="201" t="s">
        <v>735</v>
      </c>
      <c r="I45" s="201" t="s">
        <v>697</v>
      </c>
      <c r="J45" s="201"/>
      <c r="K45" s="201" t="s">
        <v>760</v>
      </c>
      <c r="L45" s="201"/>
      <c r="M45" s="201"/>
      <c r="N45" s="201">
        <v>4</v>
      </c>
      <c r="O45" s="201">
        <v>32</v>
      </c>
      <c r="P45" s="209"/>
      <c r="Q45" s="205"/>
      <c r="R45" s="204"/>
      <c r="S45" s="204">
        <f>'INFORME DIARIO MAQUINARIA'!$R45-'INFORME DIARIO MAQUINARIA'!$Q45</f>
        <v>0</v>
      </c>
      <c r="T45" s="203"/>
      <c r="U45" s="106"/>
      <c r="V45" s="106" t="str">
        <f>IF(U45-T45=0,"",U45-T45)</f>
        <v/>
      </c>
      <c r="W45" s="106"/>
      <c r="X45" s="106"/>
      <c r="Y45" s="106" t="str">
        <f>IF(X45-W45=0,"",X45-W45)</f>
        <v/>
      </c>
      <c r="Z45" s="106"/>
      <c r="AA45" s="106"/>
      <c r="AB45" s="106">
        <f>'INFORME DIARIO MAQUINARIA'!$AA45-'INFORME DIARIO MAQUINARIA'!$Z45</f>
        <v>0</v>
      </c>
      <c r="AC45" s="106"/>
      <c r="AD45" s="106"/>
      <c r="AE45" s="106" t="str">
        <f>IF(AD45-AC45=0,"",AD45-AC45)</f>
        <v/>
      </c>
      <c r="AF45" s="106"/>
      <c r="AG45" s="106"/>
      <c r="AH45" s="106" t="str">
        <f>IF(AG45-AF45=0,"",AG45-AF45)</f>
        <v/>
      </c>
      <c r="AI45" s="106"/>
      <c r="AJ45" s="106"/>
      <c r="AK45" s="106"/>
      <c r="AL45" s="106"/>
      <c r="AM45" s="106" t="str">
        <f>IF((AK45+AJ45)-AL45=0,"",(AK45+AJ45)-AL45)</f>
        <v/>
      </c>
      <c r="AN45" s="120" t="str">
        <f>IF(OR(AM45="",V45="",V45=0),"",ROUND(AM45/V45,2))</f>
        <v/>
      </c>
      <c r="AO45" s="106" t="str">
        <f>IF(OR(Y45="",AM45="",AM45=0),"",ROUND(Y45/AM45,2))</f>
        <v/>
      </c>
      <c r="AP45" s="106" t="str">
        <f>IF(OR(AM45="",Y45="",Y45=0),"",ROUND(AM45/Y45,2))</f>
        <v/>
      </c>
      <c r="AQ45" s="106" t="str">
        <f>IF(OR(L45="",V45="",V45=0),"",ROUND(L45/V45,1))</f>
        <v/>
      </c>
      <c r="AR45" s="106" t="str">
        <f>IF(OR('INFORME DIARIO MAQUINARIA'!$O45="",'INFORME DIARIO MAQUINARIA'!$AH45="",'INFORME DIARIO MAQUINARIA'!$AH45=0),"",ROUND('INFORME DIARIO MAQUINARIA'!$O45/'INFORME DIARIO MAQUINARIA'!$AH45,1))</f>
        <v/>
      </c>
      <c r="AS45" s="189" t="str">
        <f>IFERROR(IF(OR(V45="",AE45="",V45&lt;=0,AE45&lt;0),"",AE45/V45),"")</f>
        <v/>
      </c>
      <c r="AT45" s="106"/>
      <c r="AU45" s="106"/>
      <c r="AV45" s="106"/>
      <c r="AW45" s="106"/>
      <c r="AX45" s="106"/>
      <c r="AY45" s="106"/>
      <c r="AZ45" s="121"/>
    </row>
    <row r="46" spans="2:52" s="235" customFormat="1" ht="45.75" hidden="1" thickBot="1" x14ac:dyDescent="0.3">
      <c r="B46" s="268">
        <v>46156</v>
      </c>
      <c r="C46" s="346" t="s">
        <v>56</v>
      </c>
      <c r="D46" s="345">
        <v>1</v>
      </c>
      <c r="E46" s="201" t="s">
        <v>734</v>
      </c>
      <c r="F46" s="201" t="s">
        <v>446</v>
      </c>
      <c r="G46" s="201">
        <v>7</v>
      </c>
      <c r="H46" s="201" t="s">
        <v>735</v>
      </c>
      <c r="I46" s="201" t="s">
        <v>697</v>
      </c>
      <c r="J46" s="201"/>
      <c r="K46" s="201" t="s">
        <v>824</v>
      </c>
      <c r="L46" s="201"/>
      <c r="M46" s="201">
        <v>32</v>
      </c>
      <c r="N46" s="201"/>
      <c r="O46" s="201"/>
      <c r="P46" s="209"/>
      <c r="Q46" s="205"/>
      <c r="R46" s="204"/>
      <c r="S46" s="204">
        <f>'INFORME DIARIO MAQUINARIA'!$R46-'INFORME DIARIO MAQUINARIA'!$Q46</f>
        <v>0</v>
      </c>
      <c r="T46" s="203"/>
      <c r="U46" s="106"/>
      <c r="V46" s="106" t="str">
        <f>IF(U46-T46=0,"",U46-T46)</f>
        <v/>
      </c>
      <c r="W46" s="106"/>
      <c r="X46" s="106"/>
      <c r="Y46" s="106" t="str">
        <f>IF(X46-W46=0,"",X46-W46)</f>
        <v/>
      </c>
      <c r="Z46" s="106"/>
      <c r="AA46" s="106"/>
      <c r="AB46" s="106">
        <f>'INFORME DIARIO MAQUINARIA'!$AA46-'INFORME DIARIO MAQUINARIA'!$Z46</f>
        <v>0</v>
      </c>
      <c r="AC46" s="106"/>
      <c r="AD46" s="106"/>
      <c r="AE46" s="106" t="str">
        <f>IF(AD46-AC46=0,"",AD46-AC46)</f>
        <v/>
      </c>
      <c r="AF46" s="106"/>
      <c r="AG46" s="106"/>
      <c r="AH46" s="106" t="str">
        <f>IF(AG46-AF46=0,"",AG46-AF46)</f>
        <v/>
      </c>
      <c r="AI46" s="106"/>
      <c r="AJ46" s="106"/>
      <c r="AK46" s="106"/>
      <c r="AL46" s="106"/>
      <c r="AM46" s="106" t="str">
        <f>IF((AK46+AJ46)-AL46=0,"",(AK46+AJ46)-AL46)</f>
        <v/>
      </c>
      <c r="AN46" s="120" t="str">
        <f>IF(OR(AM46="",V46="",V46=0),"",ROUND(AM46/V46,2))</f>
        <v/>
      </c>
      <c r="AO46" s="106" t="str">
        <f>IF(OR(Y46="",AM46="",AM46=0),"",ROUND(Y46/AM46,2))</f>
        <v/>
      </c>
      <c r="AP46" s="106" t="str">
        <f>IF(OR(AM46="",Y46="",Y46=0),"",ROUND(AM46/Y46,2))</f>
        <v/>
      </c>
      <c r="AQ46" s="106" t="str">
        <f>IF(OR(L46="",V46="",V46=0),"",ROUND(L46/V46,1))</f>
        <v/>
      </c>
      <c r="AR46" s="106" t="str">
        <f>IF(OR('INFORME DIARIO MAQUINARIA'!$O46="",'INFORME DIARIO MAQUINARIA'!$AH46="",'INFORME DIARIO MAQUINARIA'!$AH46=0),"",ROUND('INFORME DIARIO MAQUINARIA'!$O46/'INFORME DIARIO MAQUINARIA'!$AH46,1))</f>
        <v/>
      </c>
      <c r="AS46" s="189" t="str">
        <f>IFERROR(IF(OR(V46="",AE46="",V46&lt;=0,AE46&lt;0),"",AE46/V46),"")</f>
        <v/>
      </c>
      <c r="AT46" s="106" t="s">
        <v>823</v>
      </c>
      <c r="AU46" s="106"/>
      <c r="AV46" s="106"/>
      <c r="AW46" s="106"/>
      <c r="AX46" s="106"/>
      <c r="AY46" s="106"/>
      <c r="AZ46" s="121"/>
    </row>
    <row r="47" spans="2:52" s="235" customFormat="1" ht="45" hidden="1" customHeight="1" x14ac:dyDescent="0.25">
      <c r="B47" s="268">
        <v>46156</v>
      </c>
      <c r="C47" s="346" t="s">
        <v>56</v>
      </c>
      <c r="D47" s="345">
        <v>1</v>
      </c>
      <c r="E47" s="201" t="s">
        <v>193</v>
      </c>
      <c r="F47" s="201" t="s">
        <v>192</v>
      </c>
      <c r="G47" s="201">
        <v>7</v>
      </c>
      <c r="H47" s="201" t="s">
        <v>822</v>
      </c>
      <c r="I47" s="201">
        <v>229</v>
      </c>
      <c r="J47" s="201"/>
      <c r="K47" s="201" t="s">
        <v>365</v>
      </c>
      <c r="L47" s="201">
        <v>1300</v>
      </c>
      <c r="M47" s="201"/>
      <c r="N47" s="201"/>
      <c r="O47" s="201"/>
      <c r="P47" s="209"/>
      <c r="Q47" s="205"/>
      <c r="R47" s="204"/>
      <c r="S47" s="204">
        <f>'INFORME DIARIO MAQUINARIA'!$R47-'INFORME DIARIO MAQUINARIA'!$Q47</f>
        <v>0</v>
      </c>
      <c r="T47" s="203"/>
      <c r="U47" s="106"/>
      <c r="V47" s="106" t="str">
        <f>IF(U47-T47=0,"",U47-T47)</f>
        <v/>
      </c>
      <c r="W47" s="106"/>
      <c r="X47" s="106"/>
      <c r="Y47" s="106" t="str">
        <f>IF(X47-W47=0,"",X47-W47)</f>
        <v/>
      </c>
      <c r="Z47" s="106"/>
      <c r="AA47" s="106"/>
      <c r="AB47" s="106">
        <f>'INFORME DIARIO MAQUINARIA'!$AA47-'INFORME DIARIO MAQUINARIA'!$Z47</f>
        <v>0</v>
      </c>
      <c r="AC47" s="106"/>
      <c r="AD47" s="106"/>
      <c r="AE47" s="106" t="str">
        <f>IF(AD47-AC47=0,"",AD47-AC47)</f>
        <v/>
      </c>
      <c r="AF47" s="106"/>
      <c r="AG47" s="106"/>
      <c r="AH47" s="106" t="str">
        <f>IF(AG47-AF47=0,"",AG47-AF47)</f>
        <v/>
      </c>
      <c r="AI47" s="106"/>
      <c r="AJ47" s="106"/>
      <c r="AK47" s="106"/>
      <c r="AL47" s="106"/>
      <c r="AM47" s="106" t="str">
        <f>IF((AK47+AJ47)-AL47=0,"",(AK47+AJ47)-AL47)</f>
        <v/>
      </c>
      <c r="AN47" s="120" t="str">
        <f>IF(OR(AM47="",V47="",V47=0),"",ROUND(AM47/V47,2))</f>
        <v/>
      </c>
      <c r="AO47" s="106" t="str">
        <f>IF(OR(Y47="",AM47="",AM47=0),"",ROUND(Y47/AM47,2))</f>
        <v/>
      </c>
      <c r="AP47" s="106" t="str">
        <f>IF(OR(AM47="",Y47="",Y47=0),"",ROUND(AM47/Y47,2))</f>
        <v/>
      </c>
      <c r="AQ47" s="106" t="str">
        <f>IF(OR(L47="",V47="",V47=0),"",ROUND(L47/V47,1))</f>
        <v/>
      </c>
      <c r="AR47" s="106" t="str">
        <f>IF(OR('INFORME DIARIO MAQUINARIA'!$O47="",'INFORME DIARIO MAQUINARIA'!$AH47="",'INFORME DIARIO MAQUINARIA'!$AH47=0),"",ROUND('INFORME DIARIO MAQUINARIA'!$O47/'INFORME DIARIO MAQUINARIA'!$AH47,1))</f>
        <v/>
      </c>
      <c r="AS47" s="189" t="str">
        <f>IFERROR(IF(OR(V47="",AE47="",V47&lt;=0,AE47&lt;0),"",AE47/V47),"")</f>
        <v/>
      </c>
      <c r="AT47" s="106"/>
      <c r="AU47" s="106"/>
      <c r="AV47" s="106"/>
      <c r="AW47" s="106"/>
      <c r="AX47" s="106"/>
      <c r="AY47" s="106"/>
      <c r="AZ47" s="121"/>
    </row>
    <row r="48" spans="2:52" s="235" customFormat="1" ht="36" hidden="1" customHeight="1" x14ac:dyDescent="0.25">
      <c r="B48" s="268">
        <v>46156</v>
      </c>
      <c r="C48" s="346" t="s">
        <v>56</v>
      </c>
      <c r="D48" s="345">
        <v>1</v>
      </c>
      <c r="E48" s="201" t="s">
        <v>100</v>
      </c>
      <c r="F48" s="201" t="s">
        <v>99</v>
      </c>
      <c r="G48" s="201">
        <v>7</v>
      </c>
      <c r="H48" s="201" t="s">
        <v>822</v>
      </c>
      <c r="I48" s="201">
        <v>229</v>
      </c>
      <c r="J48" s="201"/>
      <c r="K48" s="201" t="s">
        <v>157</v>
      </c>
      <c r="L48" s="201"/>
      <c r="M48" s="201"/>
      <c r="N48" s="201">
        <v>5</v>
      </c>
      <c r="O48" s="201">
        <v>60</v>
      </c>
      <c r="P48" s="209"/>
      <c r="Q48" s="205"/>
      <c r="R48" s="204"/>
      <c r="S48" s="204">
        <f>'INFORME DIARIO MAQUINARIA'!$R48-'INFORME DIARIO MAQUINARIA'!$Q48</f>
        <v>0</v>
      </c>
      <c r="T48" s="203"/>
      <c r="U48" s="106"/>
      <c r="V48" s="106" t="str">
        <f>IF(U48-T48=0,"",U48-T48)</f>
        <v/>
      </c>
      <c r="W48" s="106"/>
      <c r="X48" s="106"/>
      <c r="Y48" s="106" t="str">
        <f>IF(X48-W48=0,"",X48-W48)</f>
        <v/>
      </c>
      <c r="Z48" s="106"/>
      <c r="AA48" s="106"/>
      <c r="AB48" s="106">
        <f>'INFORME DIARIO MAQUINARIA'!$AA48-'INFORME DIARIO MAQUINARIA'!$Z48</f>
        <v>0</v>
      </c>
      <c r="AC48" s="106"/>
      <c r="AD48" s="106"/>
      <c r="AE48" s="106" t="str">
        <f>IF(AD48-AC48=0,"",AD48-AC48)</f>
        <v/>
      </c>
      <c r="AF48" s="106"/>
      <c r="AG48" s="106"/>
      <c r="AH48" s="106" t="str">
        <f>IF(AG48-AF48=0,"",AG48-AF48)</f>
        <v/>
      </c>
      <c r="AI48" s="106"/>
      <c r="AJ48" s="106"/>
      <c r="AK48" s="106"/>
      <c r="AL48" s="106"/>
      <c r="AM48" s="106" t="str">
        <f>IF((AK48+AJ48)-AL48=0,"",(AK48+AJ48)-AL48)</f>
        <v/>
      </c>
      <c r="AN48" s="120" t="str">
        <f>IF(OR(AM48="",V48="",V48=0),"",ROUND(AM48/V48,2))</f>
        <v/>
      </c>
      <c r="AO48" s="106" t="str">
        <f>IF(OR(Y48="",AM48="",AM48=0),"",ROUND(Y48/AM48,2))</f>
        <v/>
      </c>
      <c r="AP48" s="106" t="str">
        <f>IF(OR(AM48="",Y48="",Y48=0),"",ROUND(AM48/Y48,2))</f>
        <v/>
      </c>
      <c r="AQ48" s="106" t="str">
        <f>IF(OR(L48="",V48="",V48=0),"",ROUND(L48/V48,1))</f>
        <v/>
      </c>
      <c r="AR48" s="106" t="str">
        <f>IF(OR('INFORME DIARIO MAQUINARIA'!$O48="",'INFORME DIARIO MAQUINARIA'!$AH48="",'INFORME DIARIO MAQUINARIA'!$AH48=0),"",ROUND('INFORME DIARIO MAQUINARIA'!$O48/'INFORME DIARIO MAQUINARIA'!$AH48,1))</f>
        <v/>
      </c>
      <c r="AS48" s="189" t="str">
        <f>IFERROR(IF(OR(V48="",AE48="",V48&lt;=0,AE48&lt;0),"",AE48/V48),"")</f>
        <v/>
      </c>
      <c r="AT48" s="106"/>
      <c r="AU48" s="106"/>
      <c r="AV48" s="106"/>
      <c r="AW48" s="106"/>
      <c r="AX48" s="106"/>
      <c r="AY48" s="106"/>
      <c r="AZ48" s="121"/>
    </row>
    <row r="49" spans="2:52" s="235" customFormat="1" ht="31.5" hidden="1" customHeight="1" x14ac:dyDescent="0.25">
      <c r="B49" s="268">
        <v>46156</v>
      </c>
      <c r="C49" s="346" t="s">
        <v>56</v>
      </c>
      <c r="D49" s="345">
        <v>1</v>
      </c>
      <c r="E49" s="201" t="s">
        <v>100</v>
      </c>
      <c r="F49" s="201" t="s">
        <v>99</v>
      </c>
      <c r="G49" s="201">
        <v>7</v>
      </c>
      <c r="H49" s="201" t="s">
        <v>735</v>
      </c>
      <c r="I49" s="201" t="s">
        <v>697</v>
      </c>
      <c r="J49" s="201"/>
      <c r="K49" s="201" t="s">
        <v>157</v>
      </c>
      <c r="L49" s="201"/>
      <c r="M49" s="201"/>
      <c r="N49" s="201">
        <v>3</v>
      </c>
      <c r="O49" s="201">
        <v>36</v>
      </c>
      <c r="P49" s="209"/>
      <c r="Q49" s="205"/>
      <c r="R49" s="204"/>
      <c r="S49" s="204">
        <f>'INFORME DIARIO MAQUINARIA'!$R49-'INFORME DIARIO MAQUINARIA'!$Q49</f>
        <v>0</v>
      </c>
      <c r="T49" s="203"/>
      <c r="U49" s="106"/>
      <c r="V49" s="106" t="str">
        <f>IF(U49-T49=0,"",U49-T49)</f>
        <v/>
      </c>
      <c r="W49" s="106"/>
      <c r="X49" s="106"/>
      <c r="Y49" s="106" t="str">
        <f>IF(X49-W49=0,"",X49-W49)</f>
        <v/>
      </c>
      <c r="Z49" s="106"/>
      <c r="AA49" s="106"/>
      <c r="AB49" s="106">
        <f>'INFORME DIARIO MAQUINARIA'!$AA49-'INFORME DIARIO MAQUINARIA'!$Z49</f>
        <v>0</v>
      </c>
      <c r="AC49" s="106"/>
      <c r="AD49" s="106"/>
      <c r="AE49" s="106" t="str">
        <f>IF(AD49-AC49=0,"",AD49-AC49)</f>
        <v/>
      </c>
      <c r="AF49" s="106"/>
      <c r="AG49" s="106"/>
      <c r="AH49" s="106" t="str">
        <f>IF(AG49-AF49=0,"",AG49-AF49)</f>
        <v/>
      </c>
      <c r="AI49" s="106"/>
      <c r="AJ49" s="106"/>
      <c r="AK49" s="106"/>
      <c r="AL49" s="106"/>
      <c r="AM49" s="106" t="str">
        <f>IF((AK49+AJ49)-AL49=0,"",(AK49+AJ49)-AL49)</f>
        <v/>
      </c>
      <c r="AN49" s="120" t="str">
        <f>IF(OR(AM49="",V49="",V49=0),"",ROUND(AM49/V49,2))</f>
        <v/>
      </c>
      <c r="AO49" s="106" t="str">
        <f>IF(OR(Y49="",AM49="",AM49=0),"",ROUND(Y49/AM49,2))</f>
        <v/>
      </c>
      <c r="AP49" s="106" t="str">
        <f>IF(OR(AM49="",Y49="",Y49=0),"",ROUND(AM49/Y49,2))</f>
        <v/>
      </c>
      <c r="AQ49" s="106" t="str">
        <f>IF(OR(L49="",V49="",V49=0),"",ROUND(L49/V49,1))</f>
        <v/>
      </c>
      <c r="AR49" s="106" t="str">
        <f>IF(OR('INFORME DIARIO MAQUINARIA'!$O49="",'INFORME DIARIO MAQUINARIA'!$AH49="",'INFORME DIARIO MAQUINARIA'!$AH49=0),"",ROUND('INFORME DIARIO MAQUINARIA'!$O49/'INFORME DIARIO MAQUINARIA'!$AH49,1))</f>
        <v/>
      </c>
      <c r="AS49" s="189" t="str">
        <f>IFERROR(IF(OR(V49="",AE49="",V49&lt;=0,AE49&lt;0),"",AE49/V49),"")</f>
        <v/>
      </c>
      <c r="AT49" s="106"/>
      <c r="AU49" s="106"/>
      <c r="AV49" s="106"/>
      <c r="AW49" s="106"/>
      <c r="AX49" s="106"/>
      <c r="AY49" s="106"/>
      <c r="AZ49" s="121"/>
    </row>
    <row r="50" spans="2:52" s="235" customFormat="1" ht="36" hidden="1" customHeight="1" thickBot="1" x14ac:dyDescent="0.3">
      <c r="B50" s="292">
        <v>46156</v>
      </c>
      <c r="C50" s="353" t="s">
        <v>56</v>
      </c>
      <c r="D50" s="352">
        <v>1</v>
      </c>
      <c r="E50" s="207" t="s">
        <v>187</v>
      </c>
      <c r="F50" s="207" t="s">
        <v>374</v>
      </c>
      <c r="G50" s="207">
        <v>7</v>
      </c>
      <c r="H50" s="207" t="s">
        <v>822</v>
      </c>
      <c r="I50" s="207">
        <v>229</v>
      </c>
      <c r="J50" s="207"/>
      <c r="K50" s="207" t="s">
        <v>159</v>
      </c>
      <c r="L50" s="207"/>
      <c r="M50" s="207">
        <v>96</v>
      </c>
      <c r="N50" s="207"/>
      <c r="O50" s="207"/>
      <c r="P50" s="206"/>
      <c r="Q50" s="205"/>
      <c r="R50" s="204"/>
      <c r="S50" s="156">
        <f>'INFORME DIARIO MAQUINARIA'!$R50-'INFORME DIARIO MAQUINARIA'!$Q50</f>
        <v>0</v>
      </c>
      <c r="T50" s="203"/>
      <c r="U50" s="106"/>
      <c r="V50" s="106" t="str">
        <f>IF(U50-T50=0,"",U50-T50)</f>
        <v/>
      </c>
      <c r="W50" s="106"/>
      <c r="X50" s="106"/>
      <c r="Y50" s="106" t="str">
        <f>IF(X50-W50=0,"",X50-W50)</f>
        <v/>
      </c>
      <c r="Z50" s="106"/>
      <c r="AA50" s="106"/>
      <c r="AB50" s="106">
        <f>'INFORME DIARIO MAQUINARIA'!$AA50-'INFORME DIARIO MAQUINARIA'!$Z50</f>
        <v>0</v>
      </c>
      <c r="AC50" s="106"/>
      <c r="AD50" s="106"/>
      <c r="AE50" s="106" t="str">
        <f>IF(AD50-AC50=0,"",AD50-AC50)</f>
        <v/>
      </c>
      <c r="AF50" s="106"/>
      <c r="AG50" s="106"/>
      <c r="AH50" s="106" t="str">
        <f>IF(AG50-AF50=0,"",AG50-AF50)</f>
        <v/>
      </c>
      <c r="AI50" s="106"/>
      <c r="AJ50" s="106"/>
      <c r="AK50" s="106"/>
      <c r="AL50" s="106"/>
      <c r="AM50" s="106" t="str">
        <f>IF((AK50+AJ50)-AL50=0,"",(AK50+AJ50)-AL50)</f>
        <v/>
      </c>
      <c r="AN50" s="120" t="str">
        <f>IF(OR(AM50="",V50="",V50=0),"",ROUND(AM50/V50,2))</f>
        <v/>
      </c>
      <c r="AO50" s="106" t="str">
        <f>IF(OR(Y50="",AM50="",AM50=0),"",ROUND(Y50/AM50,2))</f>
        <v/>
      </c>
      <c r="AP50" s="106" t="str">
        <f>IF(OR(AM50="",Y50="",Y50=0),"",ROUND(AM50/Y50,2))</f>
        <v/>
      </c>
      <c r="AQ50" s="106" t="str">
        <f>IF(OR(L50="",V50="",V50=0),"",ROUND(L50/V50,1))</f>
        <v/>
      </c>
      <c r="AR50" s="106" t="str">
        <f>IF(OR('INFORME DIARIO MAQUINARIA'!$O50="",'INFORME DIARIO MAQUINARIA'!$AH50="",'INFORME DIARIO MAQUINARIA'!$AH50=0),"",ROUND('INFORME DIARIO MAQUINARIA'!$O50/'INFORME DIARIO MAQUINARIA'!$AH50,1))</f>
        <v/>
      </c>
      <c r="AS50" s="189" t="str">
        <f>IFERROR(IF(OR(V50="",AE50="",V50&lt;=0,AE50&lt;0),"",AE50/V50),"")</f>
        <v/>
      </c>
      <c r="AT50" s="106"/>
      <c r="AU50" s="106"/>
      <c r="AV50" s="106"/>
      <c r="AW50" s="106"/>
      <c r="AX50" s="106"/>
      <c r="AY50" s="106"/>
      <c r="AZ50" s="121"/>
    </row>
    <row r="51" spans="2:52" s="235" customFormat="1" ht="35.25" hidden="1" customHeight="1" x14ac:dyDescent="0.25">
      <c r="B51" s="252">
        <v>46156</v>
      </c>
      <c r="C51" s="348" t="s">
        <v>56</v>
      </c>
      <c r="D51" s="347">
        <v>1</v>
      </c>
      <c r="E51" s="212" t="s">
        <v>82</v>
      </c>
      <c r="F51" s="212" t="s">
        <v>660</v>
      </c>
      <c r="G51" s="212">
        <v>10</v>
      </c>
      <c r="H51" s="212" t="s">
        <v>431</v>
      </c>
      <c r="I51" s="212" t="s">
        <v>806</v>
      </c>
      <c r="J51" s="212"/>
      <c r="K51" s="212" t="s">
        <v>157</v>
      </c>
      <c r="L51" s="212"/>
      <c r="M51" s="212"/>
      <c r="N51" s="212">
        <v>5</v>
      </c>
      <c r="O51" s="212">
        <v>60</v>
      </c>
      <c r="P51" s="211"/>
      <c r="Q51" s="205"/>
      <c r="R51" s="204"/>
      <c r="S51" s="204">
        <f>'INFORME DIARIO MAQUINARIA'!$R51-'INFORME DIARIO MAQUINARIA'!$Q51</f>
        <v>0</v>
      </c>
      <c r="T51" s="203"/>
      <c r="U51" s="106"/>
      <c r="V51" s="106" t="str">
        <f>IF(U51-T51=0,"",U51-T51)</f>
        <v/>
      </c>
      <c r="W51" s="106"/>
      <c r="X51" s="106"/>
      <c r="Y51" s="106" t="str">
        <f>IF(X51-W51=0,"",X51-W51)</f>
        <v/>
      </c>
      <c r="Z51" s="106"/>
      <c r="AA51" s="106"/>
      <c r="AB51" s="106">
        <f>'INFORME DIARIO MAQUINARIA'!$AA51-'INFORME DIARIO MAQUINARIA'!$Z51</f>
        <v>0</v>
      </c>
      <c r="AC51" s="106"/>
      <c r="AD51" s="106"/>
      <c r="AE51" s="106" t="str">
        <f>IF(AD51-AC51=0,"",AD51-AC51)</f>
        <v/>
      </c>
      <c r="AF51" s="106"/>
      <c r="AG51" s="106"/>
      <c r="AH51" s="106" t="str">
        <f>IF(AG51-AF51=0,"",AG51-AF51)</f>
        <v/>
      </c>
      <c r="AI51" s="106"/>
      <c r="AJ51" s="106"/>
      <c r="AK51" s="106"/>
      <c r="AL51" s="106"/>
      <c r="AM51" s="106" t="str">
        <f>IF((AK51+AJ51)-AL51=0,"",(AK51+AJ51)-AL51)</f>
        <v/>
      </c>
      <c r="AN51" s="120" t="str">
        <f>IF(OR(AM51="",V51="",V51=0),"",ROUND(AM51/V51,2))</f>
        <v/>
      </c>
      <c r="AO51" s="106" t="str">
        <f>IF(OR(Y51="",AM51="",AM51=0),"",ROUND(Y51/AM51,2))</f>
        <v/>
      </c>
      <c r="AP51" s="106" t="str">
        <f>IF(OR(AM51="",Y51="",Y51=0),"",ROUND(AM51/Y51,2))</f>
        <v/>
      </c>
      <c r="AQ51" s="106" t="str">
        <f>IF(OR(L51="",V51="",V51=0),"",ROUND(L51/V51,1))</f>
        <v/>
      </c>
      <c r="AR51" s="106" t="str">
        <f>IF(OR('INFORME DIARIO MAQUINARIA'!$O51="",'INFORME DIARIO MAQUINARIA'!$AH51="",'INFORME DIARIO MAQUINARIA'!$AH51=0),"",ROUND('INFORME DIARIO MAQUINARIA'!$O51/'INFORME DIARIO MAQUINARIA'!$AH51,1))</f>
        <v/>
      </c>
      <c r="AS51" s="189" t="str">
        <f>IFERROR(IF(OR(V51="",AE51="",V51&lt;=0,AE51&lt;0),"",AE51/V51),"")</f>
        <v/>
      </c>
      <c r="AT51" s="106"/>
      <c r="AU51" s="106"/>
      <c r="AV51" s="106"/>
      <c r="AW51" s="106"/>
      <c r="AX51" s="106"/>
      <c r="AY51" s="106"/>
      <c r="AZ51" s="121"/>
    </row>
    <row r="52" spans="2:52" s="235" customFormat="1" ht="38.25" hidden="1" customHeight="1" x14ac:dyDescent="0.25">
      <c r="B52" s="268">
        <v>46156</v>
      </c>
      <c r="C52" s="346" t="s">
        <v>56</v>
      </c>
      <c r="D52" s="345">
        <v>1</v>
      </c>
      <c r="E52" s="201" t="s">
        <v>387</v>
      </c>
      <c r="F52" s="201" t="s">
        <v>386</v>
      </c>
      <c r="G52" s="201">
        <v>10</v>
      </c>
      <c r="H52" s="201" t="s">
        <v>431</v>
      </c>
      <c r="I52" s="201" t="s">
        <v>806</v>
      </c>
      <c r="J52" s="201"/>
      <c r="K52" s="201" t="s">
        <v>365</v>
      </c>
      <c r="L52" s="201">
        <v>800</v>
      </c>
      <c r="M52" s="201"/>
      <c r="N52" s="201"/>
      <c r="O52" s="201"/>
      <c r="P52" s="209"/>
      <c r="Q52" s="205"/>
      <c r="R52" s="204"/>
      <c r="S52" s="204">
        <f>'INFORME DIARIO MAQUINARIA'!$R52-'INFORME DIARIO MAQUINARIA'!$Q52</f>
        <v>0</v>
      </c>
      <c r="T52" s="203"/>
      <c r="U52" s="106"/>
      <c r="V52" s="106" t="str">
        <f>IF(U52-T52=0,"",U52-T52)</f>
        <v/>
      </c>
      <c r="W52" s="106"/>
      <c r="X52" s="106"/>
      <c r="Y52" s="106" t="str">
        <f>IF(X52-W52=0,"",X52-W52)</f>
        <v/>
      </c>
      <c r="Z52" s="106"/>
      <c r="AA52" s="106"/>
      <c r="AB52" s="106">
        <f>'INFORME DIARIO MAQUINARIA'!$AA52-'INFORME DIARIO MAQUINARIA'!$Z52</f>
        <v>0</v>
      </c>
      <c r="AC52" s="106"/>
      <c r="AD52" s="106"/>
      <c r="AE52" s="106" t="str">
        <f>IF(AD52-AC52=0,"",AD52-AC52)</f>
        <v/>
      </c>
      <c r="AF52" s="106"/>
      <c r="AG52" s="106"/>
      <c r="AH52" s="106" t="str">
        <f>IF(AG52-AF52=0,"",AG52-AF52)</f>
        <v/>
      </c>
      <c r="AI52" s="106"/>
      <c r="AJ52" s="106"/>
      <c r="AK52" s="106"/>
      <c r="AL52" s="106"/>
      <c r="AM52" s="106" t="str">
        <f>IF((AK52+AJ52)-AL52=0,"",(AK52+AJ52)-AL52)</f>
        <v/>
      </c>
      <c r="AN52" s="120" t="str">
        <f>IF(OR(AM52="",V52="",V52=0),"",ROUND(AM52/V52,2))</f>
        <v/>
      </c>
      <c r="AO52" s="106" t="str">
        <f>IF(OR(Y52="",AM52="",AM52=0),"",ROUND(Y52/AM52,2))</f>
        <v/>
      </c>
      <c r="AP52" s="106" t="str">
        <f>IF(OR(AM52="",Y52="",Y52=0),"",ROUND(AM52/Y52,2))</f>
        <v/>
      </c>
      <c r="AQ52" s="106" t="str">
        <f>IF(OR(L52="",V52="",V52=0),"",ROUND(L52/V52,1))</f>
        <v/>
      </c>
      <c r="AR52" s="106" t="str">
        <f>IF(OR('INFORME DIARIO MAQUINARIA'!$O52="",'INFORME DIARIO MAQUINARIA'!$AH52="",'INFORME DIARIO MAQUINARIA'!$AH52=0),"",ROUND('INFORME DIARIO MAQUINARIA'!$O52/'INFORME DIARIO MAQUINARIA'!$AH52,1))</f>
        <v/>
      </c>
      <c r="AS52" s="189" t="str">
        <f>IFERROR(IF(OR(V52="",AE52="",V52&lt;=0,AE52&lt;0),"",AE52/V52),"")</f>
        <v/>
      </c>
      <c r="AT52" s="106"/>
      <c r="AU52" s="106"/>
      <c r="AV52" s="106"/>
      <c r="AW52" s="106"/>
      <c r="AX52" s="106"/>
      <c r="AY52" s="106"/>
      <c r="AZ52" s="121"/>
    </row>
    <row r="53" spans="2:52" s="235" customFormat="1" ht="39.75" hidden="1" customHeight="1" x14ac:dyDescent="0.25">
      <c r="B53" s="268">
        <v>46156</v>
      </c>
      <c r="C53" s="346" t="s">
        <v>56</v>
      </c>
      <c r="D53" s="345">
        <v>1</v>
      </c>
      <c r="E53" s="201" t="s">
        <v>821</v>
      </c>
      <c r="F53" s="201" t="s">
        <v>169</v>
      </c>
      <c r="G53" s="201">
        <v>10</v>
      </c>
      <c r="H53" s="201" t="s">
        <v>431</v>
      </c>
      <c r="I53" s="201" t="s">
        <v>806</v>
      </c>
      <c r="J53" s="201"/>
      <c r="K53" s="201" t="s">
        <v>365</v>
      </c>
      <c r="L53" s="201">
        <v>400</v>
      </c>
      <c r="M53" s="201"/>
      <c r="N53" s="201"/>
      <c r="O53" s="201"/>
      <c r="P53" s="209"/>
      <c r="Q53" s="205"/>
      <c r="R53" s="204"/>
      <c r="S53" s="204">
        <f>'INFORME DIARIO MAQUINARIA'!$R53-'INFORME DIARIO MAQUINARIA'!$Q53</f>
        <v>0</v>
      </c>
      <c r="T53" s="203"/>
      <c r="U53" s="106"/>
      <c r="V53" s="106" t="str">
        <f>IF(U53-T53=0,"",U53-T53)</f>
        <v/>
      </c>
      <c r="W53" s="106"/>
      <c r="X53" s="106"/>
      <c r="Y53" s="106" t="str">
        <f>IF(X53-W53=0,"",X53-W53)</f>
        <v/>
      </c>
      <c r="Z53" s="106"/>
      <c r="AA53" s="106"/>
      <c r="AB53" s="106">
        <f>'INFORME DIARIO MAQUINARIA'!$AA53-'INFORME DIARIO MAQUINARIA'!$Z53</f>
        <v>0</v>
      </c>
      <c r="AC53" s="106"/>
      <c r="AD53" s="106"/>
      <c r="AE53" s="106" t="str">
        <f>IF(AD53-AC53=0,"",AD53-AC53)</f>
        <v/>
      </c>
      <c r="AF53" s="106"/>
      <c r="AG53" s="106"/>
      <c r="AH53" s="106" t="str">
        <f>IF(AG53-AF53=0,"",AG53-AF53)</f>
        <v/>
      </c>
      <c r="AI53" s="106"/>
      <c r="AJ53" s="106"/>
      <c r="AK53" s="106"/>
      <c r="AL53" s="106"/>
      <c r="AM53" s="106" t="str">
        <f>IF((AK53+AJ53)-AL53=0,"",(AK53+AJ53)-AL53)</f>
        <v/>
      </c>
      <c r="AN53" s="120" t="str">
        <f>IF(OR(AM53="",V53="",V53=0),"",ROUND(AM53/V53,2))</f>
        <v/>
      </c>
      <c r="AO53" s="106" t="str">
        <f>IF(OR(Y53="",AM53="",AM53=0),"",ROUND(Y53/AM53,2))</f>
        <v/>
      </c>
      <c r="AP53" s="106" t="str">
        <f>IF(OR(AM53="",Y53="",Y53=0),"",ROUND(AM53/Y53,2))</f>
        <v/>
      </c>
      <c r="AQ53" s="106" t="str">
        <f>IF(OR(L53="",V53="",V53=0),"",ROUND(L53/V53,1))</f>
        <v/>
      </c>
      <c r="AR53" s="106" t="str">
        <f>IF(OR('INFORME DIARIO MAQUINARIA'!$O53="",'INFORME DIARIO MAQUINARIA'!$AH53="",'INFORME DIARIO MAQUINARIA'!$AH53=0),"",ROUND('INFORME DIARIO MAQUINARIA'!$O53/'INFORME DIARIO MAQUINARIA'!$AH53,1))</f>
        <v/>
      </c>
      <c r="AS53" s="189" t="str">
        <f>IFERROR(IF(OR(V53="",AE53="",V53&lt;=0,AE53&lt;0),"",AE53/V53),"")</f>
        <v/>
      </c>
      <c r="AT53" s="106"/>
      <c r="AU53" s="106"/>
      <c r="AV53" s="106"/>
      <c r="AW53" s="106"/>
      <c r="AX53" s="106"/>
      <c r="AY53" s="106"/>
      <c r="AZ53" s="121"/>
    </row>
    <row r="54" spans="2:52" s="235" customFormat="1" ht="38.25" hidden="1" customHeight="1" x14ac:dyDescent="0.25">
      <c r="B54" s="268">
        <v>46156</v>
      </c>
      <c r="C54" s="346" t="s">
        <v>56</v>
      </c>
      <c r="D54" s="345">
        <v>1</v>
      </c>
      <c r="E54" s="201" t="s">
        <v>206</v>
      </c>
      <c r="F54" s="201" t="s">
        <v>88</v>
      </c>
      <c r="G54" s="201">
        <v>10</v>
      </c>
      <c r="H54" s="201" t="s">
        <v>431</v>
      </c>
      <c r="I54" s="201" t="s">
        <v>806</v>
      </c>
      <c r="J54" s="201"/>
      <c r="K54" s="201" t="s">
        <v>159</v>
      </c>
      <c r="L54" s="201"/>
      <c r="M54" s="201">
        <v>120</v>
      </c>
      <c r="N54" s="201"/>
      <c r="O54" s="201"/>
      <c r="P54" s="209"/>
      <c r="Q54" s="205"/>
      <c r="R54" s="204"/>
      <c r="S54" s="204">
        <f>'INFORME DIARIO MAQUINARIA'!$R54-'INFORME DIARIO MAQUINARIA'!$Q54</f>
        <v>0</v>
      </c>
      <c r="T54" s="203"/>
      <c r="U54" s="106"/>
      <c r="V54" s="106" t="str">
        <f>IF(U54-T54=0,"",U54-T54)</f>
        <v/>
      </c>
      <c r="W54" s="106"/>
      <c r="X54" s="106"/>
      <c r="Y54" s="106" t="str">
        <f>IF(X54-W54=0,"",X54-W54)</f>
        <v/>
      </c>
      <c r="Z54" s="106"/>
      <c r="AA54" s="106"/>
      <c r="AB54" s="106">
        <f>'INFORME DIARIO MAQUINARIA'!$AA54-'INFORME DIARIO MAQUINARIA'!$Z54</f>
        <v>0</v>
      </c>
      <c r="AC54" s="106"/>
      <c r="AD54" s="106"/>
      <c r="AE54" s="106" t="str">
        <f>IF(AD54-AC54=0,"",AD54-AC54)</f>
        <v/>
      </c>
      <c r="AF54" s="106"/>
      <c r="AG54" s="106"/>
      <c r="AH54" s="106" t="str">
        <f>IF(AG54-AF54=0,"",AG54-AF54)</f>
        <v/>
      </c>
      <c r="AI54" s="106"/>
      <c r="AJ54" s="106"/>
      <c r="AK54" s="106"/>
      <c r="AL54" s="106"/>
      <c r="AM54" s="106" t="str">
        <f>IF((AK54+AJ54)-AL54=0,"",(AK54+AJ54)-AL54)</f>
        <v/>
      </c>
      <c r="AN54" s="120" t="str">
        <f>IF(OR(AM54="",V54="",V54=0),"",ROUND(AM54/V54,2))</f>
        <v/>
      </c>
      <c r="AO54" s="106" t="str">
        <f>IF(OR(Y54="",AM54="",AM54=0),"",ROUND(Y54/AM54,2))</f>
        <v/>
      </c>
      <c r="AP54" s="106" t="str">
        <f>IF(OR(AM54="",Y54="",Y54=0),"",ROUND(AM54/Y54,2))</f>
        <v/>
      </c>
      <c r="AQ54" s="106" t="str">
        <f>IF(OR(L54="",V54="",V54=0),"",ROUND(L54/V54,1))</f>
        <v/>
      </c>
      <c r="AR54" s="106" t="str">
        <f>IF(OR('INFORME DIARIO MAQUINARIA'!$O54="",'INFORME DIARIO MAQUINARIA'!$AH54="",'INFORME DIARIO MAQUINARIA'!$AH54=0),"",ROUND('INFORME DIARIO MAQUINARIA'!$O54/'INFORME DIARIO MAQUINARIA'!$AH54,1))</f>
        <v/>
      </c>
      <c r="AS54" s="189" t="str">
        <f>IFERROR(IF(OR(V54="",AE54="",V54&lt;=0,AE54&lt;0),"",AE54/V54),"")</f>
        <v/>
      </c>
      <c r="AT54" s="106"/>
      <c r="AU54" s="106"/>
      <c r="AV54" s="106"/>
      <c r="AW54" s="106"/>
      <c r="AX54" s="106"/>
      <c r="AY54" s="106"/>
      <c r="AZ54" s="121"/>
    </row>
    <row r="55" spans="2:52" s="235" customFormat="1" ht="31.5" hidden="1" customHeight="1" thickBot="1" x14ac:dyDescent="0.3">
      <c r="B55" s="292">
        <v>46156</v>
      </c>
      <c r="C55" s="353" t="s">
        <v>56</v>
      </c>
      <c r="D55" s="352">
        <v>1</v>
      </c>
      <c r="E55" s="207" t="s">
        <v>86</v>
      </c>
      <c r="F55" s="207" t="s">
        <v>199</v>
      </c>
      <c r="G55" s="207">
        <v>10</v>
      </c>
      <c r="H55" s="207" t="s">
        <v>431</v>
      </c>
      <c r="I55" s="207" t="s">
        <v>806</v>
      </c>
      <c r="J55" s="207"/>
      <c r="K55" s="207" t="s">
        <v>157</v>
      </c>
      <c r="L55" s="207"/>
      <c r="M55" s="207"/>
      <c r="N55" s="207">
        <v>5</v>
      </c>
      <c r="O55" s="207">
        <v>60</v>
      </c>
      <c r="P55" s="206"/>
      <c r="Q55" s="205"/>
      <c r="R55" s="204"/>
      <c r="S55" s="204">
        <f>'INFORME DIARIO MAQUINARIA'!$R55-'INFORME DIARIO MAQUINARIA'!$Q55</f>
        <v>0</v>
      </c>
      <c r="T55" s="203"/>
      <c r="U55" s="106"/>
      <c r="V55" s="106" t="str">
        <f>IF(U55-T55=0,"",U55-T55)</f>
        <v/>
      </c>
      <c r="W55" s="106"/>
      <c r="X55" s="106"/>
      <c r="Y55" s="106" t="str">
        <f>IF(X55-W55=0,"",X55-W55)</f>
        <v/>
      </c>
      <c r="Z55" s="106"/>
      <c r="AA55" s="106"/>
      <c r="AB55" s="197">
        <f>'INFORME DIARIO MAQUINARIA'!$AA55-'INFORME DIARIO MAQUINARIA'!$Z55</f>
        <v>0</v>
      </c>
      <c r="AC55" s="106"/>
      <c r="AD55" s="106"/>
      <c r="AE55" s="106" t="str">
        <f>IF(AD55-AC55=0,"",AD55-AC55)</f>
        <v/>
      </c>
      <c r="AF55" s="106"/>
      <c r="AG55" s="106"/>
      <c r="AH55" s="106" t="str">
        <f>IF(AG55-AF55=0,"",AG55-AF55)</f>
        <v/>
      </c>
      <c r="AI55" s="106"/>
      <c r="AJ55" s="106"/>
      <c r="AK55" s="106"/>
      <c r="AL55" s="106"/>
      <c r="AM55" s="106" t="str">
        <f>IF((AK55+AJ55)-AL55=0,"",(AK55+AJ55)-AL55)</f>
        <v/>
      </c>
      <c r="AN55" s="120" t="str">
        <f>IF(OR(AM55="",V55="",V55=0),"",ROUND(AM55/V55,2))</f>
        <v/>
      </c>
      <c r="AO55" s="106" t="str">
        <f>IF(OR(Y55="",AM55="",AM55=0),"",ROUND(Y55/AM55,2))</f>
        <v/>
      </c>
      <c r="AP55" s="106" t="str">
        <f>IF(OR(AM55="",Y55="",Y55=0),"",ROUND(AM55/Y55,2))</f>
        <v/>
      </c>
      <c r="AQ55" s="106" t="str">
        <f>IF(OR(L55="",V55="",V55=0),"",ROUND(L55/V55,1))</f>
        <v/>
      </c>
      <c r="AR55" s="106" t="str">
        <f>IF(OR('INFORME DIARIO MAQUINARIA'!$O55="",'INFORME DIARIO MAQUINARIA'!$AH55="",'INFORME DIARIO MAQUINARIA'!$AH55=0),"",ROUND('INFORME DIARIO MAQUINARIA'!$O55/'INFORME DIARIO MAQUINARIA'!$AH55,1))</f>
        <v/>
      </c>
      <c r="AS55" s="189" t="str">
        <f>IFERROR(IF(OR(V55="",AE55="",V55&lt;=0,AE55&lt;0),"",AE55/V55),"")</f>
        <v/>
      </c>
      <c r="AT55" s="106"/>
      <c r="AU55" s="106"/>
      <c r="AV55" s="106"/>
      <c r="AW55" s="106"/>
      <c r="AX55" s="106"/>
      <c r="AY55" s="106"/>
      <c r="AZ55" s="121"/>
    </row>
    <row r="56" spans="2:52" s="235" customFormat="1" ht="36.75" hidden="1" customHeight="1" x14ac:dyDescent="0.25">
      <c r="B56" s="252">
        <v>46156</v>
      </c>
      <c r="C56" s="348" t="s">
        <v>56</v>
      </c>
      <c r="D56" s="347">
        <v>1</v>
      </c>
      <c r="E56" s="212" t="s">
        <v>170</v>
      </c>
      <c r="F56" s="212" t="s">
        <v>732</v>
      </c>
      <c r="G56" s="212">
        <v>13</v>
      </c>
      <c r="H56" s="212" t="s">
        <v>820</v>
      </c>
      <c r="I56" s="212"/>
      <c r="J56" s="212"/>
      <c r="K56" s="212" t="s">
        <v>68</v>
      </c>
      <c r="L56" s="212">
        <v>1400</v>
      </c>
      <c r="M56" s="212"/>
      <c r="N56" s="212"/>
      <c r="O56" s="212"/>
      <c r="P56" s="211"/>
      <c r="Q56" s="205"/>
      <c r="R56" s="204"/>
      <c r="S56" s="204">
        <f>'INFORME DIARIO MAQUINARIA'!$R56-'INFORME DIARIO MAQUINARIA'!$Q56</f>
        <v>0</v>
      </c>
      <c r="T56" s="203"/>
      <c r="U56" s="106"/>
      <c r="V56" s="106" t="str">
        <f>IF(U56-T56=0,"",U56-T56)</f>
        <v/>
      </c>
      <c r="W56" s="106"/>
      <c r="X56" s="106"/>
      <c r="Y56" s="106" t="str">
        <f>IF(X56-W56=0,"",X56-W56)</f>
        <v/>
      </c>
      <c r="Z56" s="106"/>
      <c r="AA56" s="106"/>
      <c r="AB56" s="106">
        <f>'INFORME DIARIO MAQUINARIA'!$AA56-'INFORME DIARIO MAQUINARIA'!$Z56</f>
        <v>0</v>
      </c>
      <c r="AC56" s="106"/>
      <c r="AD56" s="106"/>
      <c r="AE56" s="106" t="str">
        <f>IF(AD56-AC56=0,"",AD56-AC56)</f>
        <v/>
      </c>
      <c r="AF56" s="106"/>
      <c r="AG56" s="106"/>
      <c r="AH56" s="106" t="str">
        <f>IF(AG56-AF56=0,"",AG56-AF56)</f>
        <v/>
      </c>
      <c r="AI56" s="106"/>
      <c r="AJ56" s="106"/>
      <c r="AK56" s="106"/>
      <c r="AL56" s="106"/>
      <c r="AM56" s="106" t="str">
        <f>IF((AK56+AJ56)-AL56=0,"",(AK56+AJ56)-AL56)</f>
        <v/>
      </c>
      <c r="AN56" s="120" t="str">
        <f>IF(OR(AM56="",V56="",V56=0),"",ROUND(AM56/V56,2))</f>
        <v/>
      </c>
      <c r="AO56" s="106" t="str">
        <f>IF(OR(Y56="",AM56="",AM56=0),"",ROUND(Y56/AM56,2))</f>
        <v/>
      </c>
      <c r="AP56" s="106" t="str">
        <f>IF(OR(AM56="",Y56="",Y56=0),"",ROUND(AM56/Y56,2))</f>
        <v/>
      </c>
      <c r="AQ56" s="106" t="str">
        <f>IF(OR(L56="",V56="",V56=0),"",ROUND(L56/V56,1))</f>
        <v/>
      </c>
      <c r="AR56" s="106" t="str">
        <f>IF(OR('INFORME DIARIO MAQUINARIA'!$O56="",'INFORME DIARIO MAQUINARIA'!$AH56="",'INFORME DIARIO MAQUINARIA'!$AH56=0),"",ROUND('INFORME DIARIO MAQUINARIA'!$O56/'INFORME DIARIO MAQUINARIA'!$AH56,1))</f>
        <v/>
      </c>
      <c r="AS56" s="189" t="str">
        <f>IFERROR(IF(OR(V56="",AE56="",V56&lt;=0,AE56&lt;0),"",AE56/V56),"")</f>
        <v/>
      </c>
      <c r="AT56" s="106"/>
      <c r="AU56" s="106"/>
      <c r="AV56" s="106"/>
      <c r="AW56" s="106"/>
      <c r="AX56" s="106"/>
      <c r="AY56" s="106"/>
      <c r="AZ56" s="121"/>
    </row>
    <row r="57" spans="2:52" s="235" customFormat="1" ht="44.25" hidden="1" customHeight="1" x14ac:dyDescent="0.25">
      <c r="B57" s="268">
        <v>46156</v>
      </c>
      <c r="C57" s="346" t="s">
        <v>56</v>
      </c>
      <c r="D57" s="345">
        <v>1</v>
      </c>
      <c r="E57" s="201" t="s">
        <v>553</v>
      </c>
      <c r="F57" s="201" t="s">
        <v>562</v>
      </c>
      <c r="G57" s="201">
        <v>13</v>
      </c>
      <c r="H57" s="201" t="s">
        <v>818</v>
      </c>
      <c r="I57" s="201"/>
      <c r="J57" s="201"/>
      <c r="K57" s="201" t="s">
        <v>819</v>
      </c>
      <c r="L57" s="201"/>
      <c r="M57" s="201">
        <v>96</v>
      </c>
      <c r="N57" s="201"/>
      <c r="O57" s="201"/>
      <c r="P57" s="209"/>
      <c r="Q57" s="205"/>
      <c r="R57" s="204"/>
      <c r="S57" s="204">
        <f>'INFORME DIARIO MAQUINARIA'!$R57-'INFORME DIARIO MAQUINARIA'!$Q57</f>
        <v>0</v>
      </c>
      <c r="T57" s="203"/>
      <c r="U57" s="106"/>
      <c r="V57" s="106" t="str">
        <f>IF(U57-T57=0,"",U57-T57)</f>
        <v/>
      </c>
      <c r="W57" s="106"/>
      <c r="X57" s="106"/>
      <c r="Y57" s="106" t="str">
        <f>IF(X57-W57=0,"",X57-W57)</f>
        <v/>
      </c>
      <c r="Z57" s="106"/>
      <c r="AA57" s="106"/>
      <c r="AB57" s="106">
        <f>'INFORME DIARIO MAQUINARIA'!$AA57-'INFORME DIARIO MAQUINARIA'!$Z57</f>
        <v>0</v>
      </c>
      <c r="AC57" s="106"/>
      <c r="AD57" s="106"/>
      <c r="AE57" s="106" t="str">
        <f>IF(AD57-AC57=0,"",AD57-AC57)</f>
        <v/>
      </c>
      <c r="AF57" s="106"/>
      <c r="AG57" s="106"/>
      <c r="AH57" s="106" t="str">
        <f>IF(AG57-AF57=0,"",AG57-AF57)</f>
        <v/>
      </c>
      <c r="AI57" s="106"/>
      <c r="AJ57" s="106"/>
      <c r="AK57" s="106"/>
      <c r="AL57" s="106"/>
      <c r="AM57" s="106" t="str">
        <f>IF((AK57+AJ57)-AL57=0,"",(AK57+AJ57)-AL57)</f>
        <v/>
      </c>
      <c r="AN57" s="120" t="str">
        <f>IF(OR(AM57="",V57="",V57=0),"",ROUND(AM57/V57,2))</f>
        <v/>
      </c>
      <c r="AO57" s="106" t="str">
        <f>IF(OR(Y57="",AM57="",AM57=0),"",ROUND(Y57/AM57,2))</f>
        <v/>
      </c>
      <c r="AP57" s="106" t="str">
        <f>IF(OR(AM57="",Y57="",Y57=0),"",ROUND(AM57/Y57,2))</f>
        <v/>
      </c>
      <c r="AQ57" s="106" t="str">
        <f>IF(OR(L57="",V57="",V57=0),"",ROUND(L57/V57,1))</f>
        <v/>
      </c>
      <c r="AR57" s="106" t="str">
        <f>IF(OR('INFORME DIARIO MAQUINARIA'!$O57="",'INFORME DIARIO MAQUINARIA'!$AH57="",'INFORME DIARIO MAQUINARIA'!$AH57=0),"",ROUND('INFORME DIARIO MAQUINARIA'!$O57/'INFORME DIARIO MAQUINARIA'!$AH57,1))</f>
        <v/>
      </c>
      <c r="AS57" s="189" t="str">
        <f>IFERROR(IF(OR(V57="",AE57="",V57&lt;=0,AE57&lt;0),"",AE57/V57),"")</f>
        <v/>
      </c>
      <c r="AT57" s="106"/>
      <c r="AU57" s="106"/>
      <c r="AV57" s="106"/>
      <c r="AW57" s="106"/>
      <c r="AX57" s="106"/>
      <c r="AY57" s="106"/>
      <c r="AZ57" s="121"/>
    </row>
    <row r="58" spans="2:52" s="235" customFormat="1" ht="33.75" hidden="1" customHeight="1" x14ac:dyDescent="0.25">
      <c r="B58" s="268">
        <v>46156</v>
      </c>
      <c r="C58" s="346" t="s">
        <v>56</v>
      </c>
      <c r="D58" s="345">
        <v>1</v>
      </c>
      <c r="E58" s="201" t="s">
        <v>195</v>
      </c>
      <c r="F58" s="201" t="s">
        <v>473</v>
      </c>
      <c r="G58" s="201">
        <v>13</v>
      </c>
      <c r="H58" s="201" t="s">
        <v>815</v>
      </c>
      <c r="I58" s="201">
        <v>175</v>
      </c>
      <c r="J58" s="201"/>
      <c r="K58" s="201" t="s">
        <v>246</v>
      </c>
      <c r="L58" s="201"/>
      <c r="M58" s="201"/>
      <c r="N58" s="201">
        <v>3</v>
      </c>
      <c r="O58" s="201">
        <v>36</v>
      </c>
      <c r="P58" s="209"/>
      <c r="Q58" s="205"/>
      <c r="R58" s="204"/>
      <c r="S58" s="204">
        <f>'INFORME DIARIO MAQUINARIA'!$R58-'INFORME DIARIO MAQUINARIA'!$Q58</f>
        <v>0</v>
      </c>
      <c r="T58" s="203"/>
      <c r="U58" s="106"/>
      <c r="V58" s="106" t="str">
        <f>IF(U58-T58=0,"",U58-T58)</f>
        <v/>
      </c>
      <c r="W58" s="106"/>
      <c r="X58" s="106"/>
      <c r="Y58" s="106" t="str">
        <f>IF(X58-W58=0,"",X58-W58)</f>
        <v/>
      </c>
      <c r="Z58" s="106"/>
      <c r="AA58" s="106"/>
      <c r="AB58" s="106">
        <f>'INFORME DIARIO MAQUINARIA'!$AA58-'INFORME DIARIO MAQUINARIA'!$Z58</f>
        <v>0</v>
      </c>
      <c r="AC58" s="106"/>
      <c r="AD58" s="106"/>
      <c r="AE58" s="106" t="str">
        <f>IF(AD58-AC58=0,"",AD58-AC58)</f>
        <v/>
      </c>
      <c r="AF58" s="106"/>
      <c r="AG58" s="106"/>
      <c r="AH58" s="106" t="str">
        <f>IF(AG58-AF58=0,"",AG58-AF58)</f>
        <v/>
      </c>
      <c r="AI58" s="106"/>
      <c r="AJ58" s="106"/>
      <c r="AK58" s="106"/>
      <c r="AL58" s="106"/>
      <c r="AM58" s="106" t="str">
        <f>IF((AK58+AJ58)-AL58=0,"",(AK58+AJ58)-AL58)</f>
        <v/>
      </c>
      <c r="AN58" s="120" t="str">
        <f>IF(OR(AM58="",V58="",V58=0),"",ROUND(AM58/V58,2))</f>
        <v/>
      </c>
      <c r="AO58" s="106" t="str">
        <f>IF(OR(Y58="",AM58="",AM58=0),"",ROUND(Y58/AM58,2))</f>
        <v/>
      </c>
      <c r="AP58" s="106" t="str">
        <f>IF(OR(AM58="",Y58="",Y58=0),"",ROUND(AM58/Y58,2))</f>
        <v/>
      </c>
      <c r="AQ58" s="106" t="str">
        <f>IF(OR(L58="",V58="",V58=0),"",ROUND(L58/V58,1))</f>
        <v/>
      </c>
      <c r="AR58" s="106" t="str">
        <f>IF(OR('INFORME DIARIO MAQUINARIA'!$O58="",'INFORME DIARIO MAQUINARIA'!$AH58="",'INFORME DIARIO MAQUINARIA'!$AH58=0),"",ROUND('INFORME DIARIO MAQUINARIA'!$O58/'INFORME DIARIO MAQUINARIA'!$AH58,1))</f>
        <v/>
      </c>
      <c r="AS58" s="189" t="str">
        <f>IFERROR(IF(OR(V58="",AE58="",V58&lt;=0,AE58&lt;0),"",AE58/V58),"")</f>
        <v/>
      </c>
      <c r="AT58" s="106"/>
      <c r="AU58" s="106"/>
      <c r="AV58" s="106"/>
      <c r="AW58" s="106"/>
      <c r="AX58" s="106"/>
      <c r="AY58" s="106"/>
      <c r="AZ58" s="121"/>
    </row>
    <row r="59" spans="2:52" s="235" customFormat="1" ht="36.75" hidden="1" customHeight="1" x14ac:dyDescent="0.25">
      <c r="B59" s="268">
        <v>46156</v>
      </c>
      <c r="C59" s="346" t="s">
        <v>56</v>
      </c>
      <c r="D59" s="345">
        <v>1</v>
      </c>
      <c r="E59" s="201" t="s">
        <v>131</v>
      </c>
      <c r="F59" s="201" t="s">
        <v>130</v>
      </c>
      <c r="G59" s="201">
        <v>13</v>
      </c>
      <c r="H59" s="201" t="s">
        <v>818</v>
      </c>
      <c r="I59" s="201"/>
      <c r="J59" s="201"/>
      <c r="K59" s="201" t="s">
        <v>246</v>
      </c>
      <c r="L59" s="201"/>
      <c r="M59" s="201"/>
      <c r="N59" s="201">
        <v>5</v>
      </c>
      <c r="O59" s="201">
        <v>60</v>
      </c>
      <c r="P59" s="209"/>
      <c r="Q59" s="205"/>
      <c r="R59" s="204"/>
      <c r="S59" s="204">
        <f>'INFORME DIARIO MAQUINARIA'!$R59-'INFORME DIARIO MAQUINARIA'!$Q59</f>
        <v>0</v>
      </c>
      <c r="T59" s="203"/>
      <c r="U59" s="106"/>
      <c r="V59" s="106" t="str">
        <f>IF(U59-T59=0,"",U59-T59)</f>
        <v/>
      </c>
      <c r="W59" s="106"/>
      <c r="X59" s="106"/>
      <c r="Y59" s="106" t="str">
        <f>IF(X59-W59=0,"",X59-W59)</f>
        <v/>
      </c>
      <c r="Z59" s="106"/>
      <c r="AA59" s="106"/>
      <c r="AB59" s="106">
        <f>'INFORME DIARIO MAQUINARIA'!$AA59-'INFORME DIARIO MAQUINARIA'!$Z59</f>
        <v>0</v>
      </c>
      <c r="AC59" s="106"/>
      <c r="AD59" s="106"/>
      <c r="AE59" s="106" t="str">
        <f>IF(AD59-AC59=0,"",AD59-AC59)</f>
        <v/>
      </c>
      <c r="AF59" s="106"/>
      <c r="AG59" s="106"/>
      <c r="AH59" s="106" t="str">
        <f>IF(AG59-AF59=0,"",AG59-AF59)</f>
        <v/>
      </c>
      <c r="AI59" s="106"/>
      <c r="AJ59" s="106"/>
      <c r="AK59" s="106"/>
      <c r="AL59" s="106"/>
      <c r="AM59" s="106" t="str">
        <f>IF((AK59+AJ59)-AL59=0,"",(AK59+AJ59)-AL59)</f>
        <v/>
      </c>
      <c r="AN59" s="120" t="str">
        <f>IF(OR(AM59="",V59="",V59=0),"",ROUND(AM59/V59,2))</f>
        <v/>
      </c>
      <c r="AO59" s="106" t="str">
        <f>IF(OR(Y59="",AM59="",AM59=0),"",ROUND(Y59/AM59,2))</f>
        <v/>
      </c>
      <c r="AP59" s="106" t="str">
        <f>IF(OR(AM59="",Y59="",Y59=0),"",ROUND(AM59/Y59,2))</f>
        <v/>
      </c>
      <c r="AQ59" s="106" t="str">
        <f>IF(OR(L59="",V59="",V59=0),"",ROUND(L59/V59,1))</f>
        <v/>
      </c>
      <c r="AR59" s="106" t="str">
        <f>IF(OR('INFORME DIARIO MAQUINARIA'!$O59="",'INFORME DIARIO MAQUINARIA'!$AH59="",'INFORME DIARIO MAQUINARIA'!$AH59=0),"",ROUND('INFORME DIARIO MAQUINARIA'!$O59/'INFORME DIARIO MAQUINARIA'!$AH59,1))</f>
        <v/>
      </c>
      <c r="AS59" s="189" t="str">
        <f>IFERROR(IF(OR(V59="",AE59="",V59&lt;=0,AE59&lt;0),"",AE59/V59),"")</f>
        <v/>
      </c>
      <c r="AT59" s="106"/>
      <c r="AU59" s="106"/>
      <c r="AV59" s="106"/>
      <c r="AW59" s="106"/>
      <c r="AX59" s="106"/>
      <c r="AY59" s="106"/>
      <c r="AZ59" s="121"/>
    </row>
    <row r="60" spans="2:52" s="235" customFormat="1" ht="35.25" hidden="1" customHeight="1" x14ac:dyDescent="0.25">
      <c r="B60" s="268">
        <v>46156</v>
      </c>
      <c r="C60" s="346" t="s">
        <v>56</v>
      </c>
      <c r="D60" s="345">
        <v>1</v>
      </c>
      <c r="E60" s="201" t="s">
        <v>382</v>
      </c>
      <c r="F60" s="201" t="s">
        <v>381</v>
      </c>
      <c r="G60" s="201">
        <v>13</v>
      </c>
      <c r="H60" s="201" t="s">
        <v>817</v>
      </c>
      <c r="I60" s="201">
        <v>175</v>
      </c>
      <c r="J60" s="201"/>
      <c r="K60" s="201" t="s">
        <v>816</v>
      </c>
      <c r="L60" s="201">
        <v>2010</v>
      </c>
      <c r="M60" s="201"/>
      <c r="N60" s="201"/>
      <c r="O60" s="201"/>
      <c r="P60" s="209"/>
      <c r="Q60" s="205"/>
      <c r="R60" s="204"/>
      <c r="S60" s="204">
        <f>'INFORME DIARIO MAQUINARIA'!$R60-'INFORME DIARIO MAQUINARIA'!$Q60</f>
        <v>0</v>
      </c>
      <c r="T60" s="203"/>
      <c r="U60" s="106"/>
      <c r="V60" s="106" t="str">
        <f>IF(U60-T60=0,"",U60-T60)</f>
        <v/>
      </c>
      <c r="W60" s="106"/>
      <c r="X60" s="106"/>
      <c r="Y60" s="106" t="str">
        <f>IF(X60-W60=0,"",X60-W60)</f>
        <v/>
      </c>
      <c r="Z60" s="106"/>
      <c r="AA60" s="106"/>
      <c r="AB60" s="106">
        <f>'INFORME DIARIO MAQUINARIA'!$AA60-'INFORME DIARIO MAQUINARIA'!$Z60</f>
        <v>0</v>
      </c>
      <c r="AC60" s="106"/>
      <c r="AD60" s="106"/>
      <c r="AE60" s="106" t="str">
        <f>IF(AD60-AC60=0,"",AD60-AC60)</f>
        <v/>
      </c>
      <c r="AF60" s="106"/>
      <c r="AG60" s="106"/>
      <c r="AH60" s="106" t="str">
        <f>IF(AG60-AF60=0,"",AG60-AF60)</f>
        <v/>
      </c>
      <c r="AI60" s="106"/>
      <c r="AJ60" s="106"/>
      <c r="AK60" s="106"/>
      <c r="AL60" s="106"/>
      <c r="AM60" s="106" t="str">
        <f>IF((AK60+AJ60)-AL60=0,"",(AK60+AJ60)-AL60)</f>
        <v/>
      </c>
      <c r="AN60" s="120" t="str">
        <f>IF(OR(AM60="",V60="",V60=0),"",ROUND(AM60/V60,2))</f>
        <v/>
      </c>
      <c r="AO60" s="106" t="str">
        <f>IF(OR(Y60="",AM60="",AM60=0),"",ROUND(Y60/AM60,2))</f>
        <v/>
      </c>
      <c r="AP60" s="106" t="str">
        <f>IF(OR(AM60="",Y60="",Y60=0),"",ROUND(AM60/Y60,2))</f>
        <v/>
      </c>
      <c r="AQ60" s="106" t="str">
        <f>IF(OR(L60="",V60="",V60=0),"",ROUND(L60/V60,1))</f>
        <v/>
      </c>
      <c r="AR60" s="106" t="str">
        <f>IF(OR('INFORME DIARIO MAQUINARIA'!$O60="",'INFORME DIARIO MAQUINARIA'!$AH60="",'INFORME DIARIO MAQUINARIA'!$AH60=0),"",ROUND('INFORME DIARIO MAQUINARIA'!$O60/'INFORME DIARIO MAQUINARIA'!$AH60,1))</f>
        <v/>
      </c>
      <c r="AS60" s="189" t="str">
        <f>IFERROR(IF(OR(V60="",AE60="",V60&lt;=0,AE60&lt;0),"",AE60/V60),"")</f>
        <v/>
      </c>
      <c r="AT60" s="106"/>
      <c r="AU60" s="106"/>
      <c r="AV60" s="106"/>
      <c r="AW60" s="106"/>
      <c r="AX60" s="106"/>
      <c r="AY60" s="106"/>
      <c r="AZ60" s="121"/>
    </row>
    <row r="61" spans="2:52" s="235" customFormat="1" ht="38.25" hidden="1" customHeight="1" thickBot="1" x14ac:dyDescent="0.3">
      <c r="B61" s="292">
        <v>46156</v>
      </c>
      <c r="C61" s="353" t="s">
        <v>56</v>
      </c>
      <c r="D61" s="352">
        <v>1</v>
      </c>
      <c r="E61" s="207" t="s">
        <v>320</v>
      </c>
      <c r="F61" s="207" t="s">
        <v>736</v>
      </c>
      <c r="G61" s="207">
        <v>13</v>
      </c>
      <c r="H61" s="207" t="s">
        <v>815</v>
      </c>
      <c r="I61" s="207">
        <v>175</v>
      </c>
      <c r="J61" s="207"/>
      <c r="K61" s="207" t="s">
        <v>68</v>
      </c>
      <c r="L61" s="207">
        <v>600</v>
      </c>
      <c r="M61" s="207"/>
      <c r="N61" s="207"/>
      <c r="O61" s="207"/>
      <c r="P61" s="206"/>
      <c r="Q61" s="205"/>
      <c r="R61" s="204"/>
      <c r="S61" s="204">
        <f>'INFORME DIARIO MAQUINARIA'!$R61-'INFORME DIARIO MAQUINARIA'!$Q61</f>
        <v>0</v>
      </c>
      <c r="T61" s="203"/>
      <c r="U61" s="106"/>
      <c r="V61" s="106" t="str">
        <f>IF(U61-T61=0,"",U61-T61)</f>
        <v/>
      </c>
      <c r="W61" s="106"/>
      <c r="X61" s="106"/>
      <c r="Y61" s="106" t="str">
        <f>IF(X61-W61=0,"",X61-W61)</f>
        <v/>
      </c>
      <c r="Z61" s="106"/>
      <c r="AA61" s="106"/>
      <c r="AB61" s="106">
        <f>'INFORME DIARIO MAQUINARIA'!$AA61-'INFORME DIARIO MAQUINARIA'!$Z61</f>
        <v>0</v>
      </c>
      <c r="AC61" s="106"/>
      <c r="AD61" s="106"/>
      <c r="AE61" s="106" t="str">
        <f>IF(AD61-AC61=0,"",AD61-AC61)</f>
        <v/>
      </c>
      <c r="AF61" s="106"/>
      <c r="AG61" s="106"/>
      <c r="AH61" s="106" t="str">
        <f>IF(AG61-AF61=0,"",AG61-AF61)</f>
        <v/>
      </c>
      <c r="AI61" s="106"/>
      <c r="AJ61" s="106"/>
      <c r="AK61" s="106"/>
      <c r="AL61" s="106"/>
      <c r="AM61" s="106" t="str">
        <f>IF((AK61+AJ61)-AL61=0,"",(AK61+AJ61)-AL61)</f>
        <v/>
      </c>
      <c r="AN61" s="120" t="str">
        <f>IF(OR(AM61="",V61="",V61=0),"",ROUND(AM61/V61,2))</f>
        <v/>
      </c>
      <c r="AO61" s="106" t="str">
        <f>IF(OR(Y61="",AM61="",AM61=0),"",ROUND(Y61/AM61,2))</f>
        <v/>
      </c>
      <c r="AP61" s="106" t="str">
        <f>IF(OR(AM61="",Y61="",Y61=0),"",ROUND(AM61/Y61,2))</f>
        <v/>
      </c>
      <c r="AQ61" s="106" t="str">
        <f>IF(OR(L61="",V61="",V61=0),"",ROUND(L61/V61,1))</f>
        <v/>
      </c>
      <c r="AR61" s="106" t="str">
        <f>IF(OR('INFORME DIARIO MAQUINARIA'!$O61="",'INFORME DIARIO MAQUINARIA'!$AH61="",'INFORME DIARIO MAQUINARIA'!$AH61=0),"",ROUND('INFORME DIARIO MAQUINARIA'!$O61/'INFORME DIARIO MAQUINARIA'!$AH61,1))</f>
        <v/>
      </c>
      <c r="AS61" s="189" t="str">
        <f>IFERROR(IF(OR(V61="",AE61="",V61&lt;=0,AE61&lt;0),"",AE61/V61),"")</f>
        <v/>
      </c>
      <c r="AT61" s="106"/>
      <c r="AU61" s="106"/>
      <c r="AV61" s="106"/>
      <c r="AW61" s="106"/>
      <c r="AX61" s="106"/>
      <c r="AY61" s="106"/>
      <c r="AZ61" s="121"/>
    </row>
    <row r="62" spans="2:52" s="235" customFormat="1" ht="39.75" hidden="1" customHeight="1" x14ac:dyDescent="0.25">
      <c r="B62" s="252">
        <v>46157</v>
      </c>
      <c r="C62" s="348" t="s">
        <v>60</v>
      </c>
      <c r="D62" s="347">
        <v>1</v>
      </c>
      <c r="E62" s="212" t="s">
        <v>76</v>
      </c>
      <c r="F62" s="212" t="s">
        <v>75</v>
      </c>
      <c r="G62" s="212">
        <v>8</v>
      </c>
      <c r="H62" s="212" t="s">
        <v>814</v>
      </c>
      <c r="I62" s="212">
        <v>104</v>
      </c>
      <c r="J62" s="212"/>
      <c r="K62" s="212" t="s">
        <v>803</v>
      </c>
      <c r="L62" s="212"/>
      <c r="M62" s="212"/>
      <c r="N62" s="212">
        <v>6</v>
      </c>
      <c r="O62" s="212">
        <v>72</v>
      </c>
      <c r="P62" s="211"/>
      <c r="Q62" s="205"/>
      <c r="R62" s="204"/>
      <c r="S62" s="204">
        <f>'INFORME DIARIO MAQUINARIA'!$R62-'INFORME DIARIO MAQUINARIA'!$Q62</f>
        <v>0</v>
      </c>
      <c r="T62" s="203"/>
      <c r="U62" s="106"/>
      <c r="V62" s="106" t="str">
        <f>IF(U62-T62=0,"",U62-T62)</f>
        <v/>
      </c>
      <c r="W62" s="106"/>
      <c r="X62" s="106"/>
      <c r="Y62" s="106" t="str">
        <f>IF(X62-W62=0,"",X62-W62)</f>
        <v/>
      </c>
      <c r="Z62" s="106"/>
      <c r="AA62" s="106"/>
      <c r="AB62" s="106">
        <f>'INFORME DIARIO MAQUINARIA'!$AA62-'INFORME DIARIO MAQUINARIA'!$Z62</f>
        <v>0</v>
      </c>
      <c r="AC62" s="106"/>
      <c r="AD62" s="106"/>
      <c r="AE62" s="106" t="str">
        <f>IF(AD62-AC62=0,"",AD62-AC62)</f>
        <v/>
      </c>
      <c r="AF62" s="106"/>
      <c r="AG62" s="106"/>
      <c r="AH62" s="106" t="str">
        <f>IF(AG62-AF62=0,"",AG62-AF62)</f>
        <v/>
      </c>
      <c r="AI62" s="106"/>
      <c r="AJ62" s="106"/>
      <c r="AK62" s="106"/>
      <c r="AL62" s="106"/>
      <c r="AM62" s="106" t="str">
        <f>IF((AK62+AJ62)-AL62=0,"",(AK62+AJ62)-AL62)</f>
        <v/>
      </c>
      <c r="AN62" s="120" t="str">
        <f>IF(OR(AM62="",V62="",V62=0),"",ROUND(AM62/V62,2))</f>
        <v/>
      </c>
      <c r="AO62" s="106" t="str">
        <f>IF(OR(Y62="",AM62="",AM62=0),"",ROUND(Y62/AM62,2))</f>
        <v/>
      </c>
      <c r="AP62" s="106" t="str">
        <f>IF(OR(AM62="",Y62="",Y62=0),"",ROUND(AM62/Y62,2))</f>
        <v/>
      </c>
      <c r="AQ62" s="106" t="str">
        <f>IF(OR(L62="",V62="",V62=0),"",ROUND(L62/V62,1))</f>
        <v/>
      </c>
      <c r="AR62" s="106" t="str">
        <f>IF(OR('INFORME DIARIO MAQUINARIA'!$O62="",'INFORME DIARIO MAQUINARIA'!$AH62="",'INFORME DIARIO MAQUINARIA'!$AH62=0),"",ROUND('INFORME DIARIO MAQUINARIA'!$O62/'INFORME DIARIO MAQUINARIA'!$AH62,1))</f>
        <v/>
      </c>
      <c r="AS62" s="189" t="str">
        <f>IFERROR(IF(OR(V62="",AE62="",V62&lt;=0,AE62&lt;0),"",AE62/V62),"")</f>
        <v/>
      </c>
      <c r="AT62" s="106"/>
      <c r="AU62" s="106"/>
      <c r="AV62" s="106"/>
      <c r="AW62" s="106"/>
      <c r="AX62" s="106"/>
      <c r="AY62" s="106"/>
      <c r="AZ62" s="121"/>
    </row>
    <row r="63" spans="2:52" s="235" customFormat="1" ht="40.5" hidden="1" customHeight="1" x14ac:dyDescent="0.25">
      <c r="B63" s="268">
        <v>46157</v>
      </c>
      <c r="C63" s="346" t="s">
        <v>60</v>
      </c>
      <c r="D63" s="345">
        <v>1</v>
      </c>
      <c r="E63" s="201" t="s">
        <v>82</v>
      </c>
      <c r="F63" s="201" t="s">
        <v>660</v>
      </c>
      <c r="G63" s="201">
        <v>8</v>
      </c>
      <c r="H63" s="201" t="s">
        <v>814</v>
      </c>
      <c r="I63" s="201">
        <v>104</v>
      </c>
      <c r="J63" s="201"/>
      <c r="K63" s="201" t="s">
        <v>803</v>
      </c>
      <c r="L63" s="201"/>
      <c r="M63" s="201"/>
      <c r="N63" s="201">
        <v>6</v>
      </c>
      <c r="O63" s="201">
        <v>72</v>
      </c>
      <c r="P63" s="209"/>
      <c r="Q63" s="205"/>
      <c r="R63" s="204"/>
      <c r="S63" s="204">
        <f>'INFORME DIARIO MAQUINARIA'!$R63-'INFORME DIARIO MAQUINARIA'!$Q63</f>
        <v>0</v>
      </c>
      <c r="T63" s="203"/>
      <c r="U63" s="106"/>
      <c r="V63" s="106" t="str">
        <f>IF(U63-T63=0,"",U63-T63)</f>
        <v/>
      </c>
      <c r="W63" s="106"/>
      <c r="X63" s="106"/>
      <c r="Y63" s="106" t="str">
        <f>IF(X63-W63=0,"",X63-W63)</f>
        <v/>
      </c>
      <c r="Z63" s="106"/>
      <c r="AA63" s="106"/>
      <c r="AB63" s="106">
        <f>'INFORME DIARIO MAQUINARIA'!$AA63-'INFORME DIARIO MAQUINARIA'!$Z63</f>
        <v>0</v>
      </c>
      <c r="AC63" s="106"/>
      <c r="AD63" s="106"/>
      <c r="AE63" s="106" t="str">
        <f>IF(AD63-AC63=0,"",AD63-AC63)</f>
        <v/>
      </c>
      <c r="AF63" s="106"/>
      <c r="AG63" s="106"/>
      <c r="AH63" s="106" t="str">
        <f>IF(AG63-AF63=0,"",AG63-AF63)</f>
        <v/>
      </c>
      <c r="AI63" s="106"/>
      <c r="AJ63" s="106"/>
      <c r="AK63" s="106"/>
      <c r="AL63" s="106"/>
      <c r="AM63" s="106" t="str">
        <f>IF((AK63+AJ63)-AL63=0,"",(AK63+AJ63)-AL63)</f>
        <v/>
      </c>
      <c r="AN63" s="120" t="str">
        <f>IF(OR(AM63="",V63="",V63=0),"",ROUND(AM63/V63,2))</f>
        <v/>
      </c>
      <c r="AO63" s="106" t="str">
        <f>IF(OR(Y63="",AM63="",AM63=0),"",ROUND(Y63/AM63,2))</f>
        <v/>
      </c>
      <c r="AP63" s="106" t="str">
        <f>IF(OR(AM63="",Y63="",Y63=0),"",ROUND(AM63/Y63,2))</f>
        <v/>
      </c>
      <c r="AQ63" s="106" t="str">
        <f>IF(OR(L63="",V63="",V63=0),"",ROUND(L63/V63,1))</f>
        <v/>
      </c>
      <c r="AR63" s="106" t="str">
        <f>IF(OR('INFORME DIARIO MAQUINARIA'!$O63="",'INFORME DIARIO MAQUINARIA'!$AH63="",'INFORME DIARIO MAQUINARIA'!$AH63=0),"",ROUND('INFORME DIARIO MAQUINARIA'!$O63/'INFORME DIARIO MAQUINARIA'!$AH63,1))</f>
        <v/>
      </c>
      <c r="AS63" s="189" t="str">
        <f>IFERROR(IF(OR(V63="",AE63="",V63&lt;=0,AE63&lt;0),"",AE63/V63),"")</f>
        <v/>
      </c>
      <c r="AT63" s="106"/>
      <c r="AU63" s="106"/>
      <c r="AV63" s="106"/>
      <c r="AW63" s="106"/>
      <c r="AX63" s="106"/>
      <c r="AY63" s="106"/>
      <c r="AZ63" s="121"/>
    </row>
    <row r="64" spans="2:52" s="235" customFormat="1" ht="36.75" hidden="1" customHeight="1" x14ac:dyDescent="0.25">
      <c r="B64" s="268">
        <v>46157</v>
      </c>
      <c r="C64" s="346" t="s">
        <v>60</v>
      </c>
      <c r="D64" s="345">
        <v>1</v>
      </c>
      <c r="E64" s="201" t="s">
        <v>118</v>
      </c>
      <c r="F64" s="201" t="s">
        <v>524</v>
      </c>
      <c r="G64" s="201">
        <v>8</v>
      </c>
      <c r="H64" s="201" t="s">
        <v>814</v>
      </c>
      <c r="I64" s="201">
        <v>104</v>
      </c>
      <c r="J64" s="201"/>
      <c r="K64" s="201" t="s">
        <v>803</v>
      </c>
      <c r="L64" s="201"/>
      <c r="M64" s="201"/>
      <c r="N64" s="201">
        <v>6</v>
      </c>
      <c r="O64" s="201">
        <v>72</v>
      </c>
      <c r="P64" s="209"/>
      <c r="Q64" s="205"/>
      <c r="R64" s="204"/>
      <c r="S64" s="204">
        <f>'INFORME DIARIO MAQUINARIA'!$R64-'INFORME DIARIO MAQUINARIA'!$Q64</f>
        <v>0</v>
      </c>
      <c r="T64" s="203"/>
      <c r="U64" s="106"/>
      <c r="V64" s="106" t="str">
        <f>IF(U64-T64=0,"",U64-T64)</f>
        <v/>
      </c>
      <c r="W64" s="106"/>
      <c r="X64" s="106"/>
      <c r="Y64" s="106" t="str">
        <f>IF(X64-W64=0,"",X64-W64)</f>
        <v/>
      </c>
      <c r="Z64" s="106"/>
      <c r="AA64" s="106"/>
      <c r="AB64" s="106">
        <f>'INFORME DIARIO MAQUINARIA'!$AA64-'INFORME DIARIO MAQUINARIA'!$Z64</f>
        <v>0</v>
      </c>
      <c r="AC64" s="106"/>
      <c r="AD64" s="106"/>
      <c r="AE64" s="106" t="str">
        <f>IF(AD64-AC64=0,"",AD64-AC64)</f>
        <v/>
      </c>
      <c r="AF64" s="106"/>
      <c r="AG64" s="106"/>
      <c r="AH64" s="106" t="str">
        <f>IF(AG64-AF64=0,"",AG64-AF64)</f>
        <v/>
      </c>
      <c r="AI64" s="106"/>
      <c r="AJ64" s="106"/>
      <c r="AK64" s="106"/>
      <c r="AL64" s="106"/>
      <c r="AM64" s="106" t="str">
        <f>IF((AK64+AJ64)-AL64=0,"",(AK64+AJ64)-AL64)</f>
        <v/>
      </c>
      <c r="AN64" s="120" t="str">
        <f>IF(OR(AM64="",V64="",V64=0),"",ROUND(AM64/V64,2))</f>
        <v/>
      </c>
      <c r="AO64" s="106" t="str">
        <f>IF(OR(Y64="",AM64="",AM64=0),"",ROUND(Y64/AM64,2))</f>
        <v/>
      </c>
      <c r="AP64" s="106" t="str">
        <f>IF(OR(AM64="",Y64="",Y64=0),"",ROUND(AM64/Y64,2))</f>
        <v/>
      </c>
      <c r="AQ64" s="106" t="str">
        <f>IF(OR(L64="",V64="",V64=0),"",ROUND(L64/V64,1))</f>
        <v/>
      </c>
      <c r="AR64" s="106" t="str">
        <f>IF(OR('INFORME DIARIO MAQUINARIA'!$O64="",'INFORME DIARIO MAQUINARIA'!$AH64="",'INFORME DIARIO MAQUINARIA'!$AH64=0),"",ROUND('INFORME DIARIO MAQUINARIA'!$O64/'INFORME DIARIO MAQUINARIA'!$AH64,1))</f>
        <v/>
      </c>
      <c r="AS64" s="189" t="str">
        <f>IFERROR(IF(OR(V64="",AE64="",V64&lt;=0,AE64&lt;0),"",AE64/V64),"")</f>
        <v/>
      </c>
      <c r="AT64" s="106"/>
      <c r="AU64" s="106"/>
      <c r="AV64" s="106"/>
      <c r="AW64" s="106"/>
      <c r="AX64" s="106"/>
      <c r="AY64" s="106"/>
      <c r="AZ64" s="121"/>
    </row>
    <row r="65" spans="2:52" s="235" customFormat="1" ht="44.25" hidden="1" customHeight="1" x14ac:dyDescent="0.25">
      <c r="B65" s="268">
        <v>46157</v>
      </c>
      <c r="C65" s="346" t="s">
        <v>60</v>
      </c>
      <c r="D65" s="345">
        <v>1</v>
      </c>
      <c r="E65" s="201" t="s">
        <v>104</v>
      </c>
      <c r="F65" s="201" t="s">
        <v>211</v>
      </c>
      <c r="G65" s="201">
        <v>8</v>
      </c>
      <c r="H65" s="201" t="s">
        <v>814</v>
      </c>
      <c r="I65" s="201">
        <v>104</v>
      </c>
      <c r="J65" s="201"/>
      <c r="K65" s="201" t="s">
        <v>813</v>
      </c>
      <c r="L65" s="201"/>
      <c r="M65" s="201">
        <v>216</v>
      </c>
      <c r="N65" s="201"/>
      <c r="O65" s="201"/>
      <c r="P65" s="209"/>
      <c r="Q65" s="205"/>
      <c r="R65" s="204"/>
      <c r="S65" s="204">
        <f>'INFORME DIARIO MAQUINARIA'!$R65-'INFORME DIARIO MAQUINARIA'!$Q65</f>
        <v>0</v>
      </c>
      <c r="T65" s="203"/>
      <c r="U65" s="106"/>
      <c r="V65" s="106" t="str">
        <f>IF(U65-T65=0,"",U65-T65)</f>
        <v/>
      </c>
      <c r="W65" s="106"/>
      <c r="X65" s="106"/>
      <c r="Y65" s="106" t="str">
        <f>IF(X65-W65=0,"",X65-W65)</f>
        <v/>
      </c>
      <c r="Z65" s="106"/>
      <c r="AA65" s="106"/>
      <c r="AB65" s="106">
        <f>'INFORME DIARIO MAQUINARIA'!$AA65-'INFORME DIARIO MAQUINARIA'!$Z65</f>
        <v>0</v>
      </c>
      <c r="AC65" s="106"/>
      <c r="AD65" s="106"/>
      <c r="AE65" s="106" t="str">
        <f>IF(AD65-AC65=0,"",AD65-AC65)</f>
        <v/>
      </c>
      <c r="AF65" s="106"/>
      <c r="AG65" s="106"/>
      <c r="AH65" s="106" t="str">
        <f>IF(AG65-AF65=0,"",AG65-AF65)</f>
        <v/>
      </c>
      <c r="AI65" s="106"/>
      <c r="AJ65" s="106"/>
      <c r="AK65" s="106"/>
      <c r="AL65" s="106"/>
      <c r="AM65" s="106" t="str">
        <f>IF((AK65+AJ65)-AL65=0,"",(AK65+AJ65)-AL65)</f>
        <v/>
      </c>
      <c r="AN65" s="120" t="str">
        <f>IF(OR(AM65="",V65="",V65=0),"",ROUND(AM65/V65,2))</f>
        <v/>
      </c>
      <c r="AO65" s="106" t="str">
        <f>IF(OR(Y65="",AM65="",AM65=0),"",ROUND(Y65/AM65,2))</f>
        <v/>
      </c>
      <c r="AP65" s="106" t="str">
        <f>IF(OR(AM65="",Y65="",Y65=0),"",ROUND(AM65/Y65,2))</f>
        <v/>
      </c>
      <c r="AQ65" s="106" t="str">
        <f>IF(OR(L65="",V65="",V65=0),"",ROUND(L65/V65,1))</f>
        <v/>
      </c>
      <c r="AR65" s="106" t="str">
        <f>IF(OR('INFORME DIARIO MAQUINARIA'!$O65="",'INFORME DIARIO MAQUINARIA'!$AH65="",'INFORME DIARIO MAQUINARIA'!$AH65=0),"",ROUND('INFORME DIARIO MAQUINARIA'!$O65/'INFORME DIARIO MAQUINARIA'!$AH65,1))</f>
        <v/>
      </c>
      <c r="AS65" s="189" t="str">
        <f>IFERROR(IF(OR(V65="",AE65="",V65&lt;=0,AE65&lt;0),"",AE65/V65),"")</f>
        <v/>
      </c>
      <c r="AT65" s="106"/>
      <c r="AU65" s="106"/>
      <c r="AV65" s="106"/>
      <c r="AW65" s="106"/>
      <c r="AX65" s="106"/>
      <c r="AY65" s="106"/>
      <c r="AZ65" s="121"/>
    </row>
    <row r="66" spans="2:52" s="235" customFormat="1" ht="35.25" hidden="1" customHeight="1" thickBot="1" x14ac:dyDescent="0.3">
      <c r="B66" s="292">
        <v>46157</v>
      </c>
      <c r="C66" s="353" t="s">
        <v>60</v>
      </c>
      <c r="D66" s="352">
        <v>1</v>
      </c>
      <c r="E66" s="207" t="s">
        <v>387</v>
      </c>
      <c r="F66" s="207" t="s">
        <v>386</v>
      </c>
      <c r="G66" s="207">
        <v>8</v>
      </c>
      <c r="H66" s="207" t="s">
        <v>812</v>
      </c>
      <c r="I66" s="207">
        <v>237</v>
      </c>
      <c r="J66" s="207"/>
      <c r="K66" s="207" t="s">
        <v>772</v>
      </c>
      <c r="L66" s="207">
        <v>1740</v>
      </c>
      <c r="M66" s="207"/>
      <c r="N66" s="207"/>
      <c r="O66" s="207"/>
      <c r="P66" s="206"/>
      <c r="Q66" s="205"/>
      <c r="R66" s="204"/>
      <c r="S66" s="204">
        <f>'INFORME DIARIO MAQUINARIA'!$R66-'INFORME DIARIO MAQUINARIA'!$Q66</f>
        <v>0</v>
      </c>
      <c r="T66" s="203"/>
      <c r="U66" s="106"/>
      <c r="V66" s="106" t="str">
        <f>IF(U66-T66=0,"",U66-T66)</f>
        <v/>
      </c>
      <c r="W66" s="106"/>
      <c r="X66" s="106"/>
      <c r="Y66" s="106" t="str">
        <f>IF(X66-W66=0,"",X66-W66)</f>
        <v/>
      </c>
      <c r="Z66" s="106"/>
      <c r="AA66" s="106"/>
      <c r="AB66" s="106">
        <f>'INFORME DIARIO MAQUINARIA'!$AA66-'INFORME DIARIO MAQUINARIA'!$Z66</f>
        <v>0</v>
      </c>
      <c r="AC66" s="106"/>
      <c r="AD66" s="106"/>
      <c r="AE66" s="106" t="str">
        <f>IF(AD66-AC66=0,"",AD66-AC66)</f>
        <v/>
      </c>
      <c r="AF66" s="106"/>
      <c r="AG66" s="106"/>
      <c r="AH66" s="106" t="str">
        <f>IF(AG66-AF66=0,"",AG66-AF66)</f>
        <v/>
      </c>
      <c r="AI66" s="106"/>
      <c r="AJ66" s="106"/>
      <c r="AK66" s="106"/>
      <c r="AL66" s="106"/>
      <c r="AM66" s="106" t="str">
        <f>IF((AK66+AJ66)-AL66=0,"",(AK66+AJ66)-AL66)</f>
        <v/>
      </c>
      <c r="AN66" s="120" t="str">
        <f>IF(OR(AM66="",V66="",V66=0),"",ROUND(AM66/V66,2))</f>
        <v/>
      </c>
      <c r="AO66" s="106" t="str">
        <f>IF(OR(Y66="",AM66="",AM66=0),"",ROUND(Y66/AM66,2))</f>
        <v/>
      </c>
      <c r="AP66" s="106" t="str">
        <f>IF(OR(AM66="",Y66="",Y66=0),"",ROUND(AM66/Y66,2))</f>
        <v/>
      </c>
      <c r="AQ66" s="106" t="str">
        <f>IF(OR(L66="",V66="",V66=0),"",ROUND(L66/V66,1))</f>
        <v/>
      </c>
      <c r="AR66" s="106" t="str">
        <f>IF(OR('INFORME DIARIO MAQUINARIA'!$O66="",'INFORME DIARIO MAQUINARIA'!$AH66="",'INFORME DIARIO MAQUINARIA'!$AH66=0),"",ROUND('INFORME DIARIO MAQUINARIA'!$O66/'INFORME DIARIO MAQUINARIA'!$AH66,1))</f>
        <v/>
      </c>
      <c r="AS66" s="189" t="str">
        <f>IFERROR(IF(OR(V66="",AE66="",V66&lt;=0,AE66&lt;0),"",AE66/V66),"")</f>
        <v/>
      </c>
      <c r="AT66" s="106"/>
      <c r="AU66" s="106"/>
      <c r="AV66" s="106"/>
      <c r="AW66" s="106"/>
      <c r="AX66" s="106"/>
      <c r="AY66" s="106"/>
      <c r="AZ66" s="121"/>
    </row>
    <row r="67" spans="2:52" s="235" customFormat="1" ht="36.75" hidden="1" customHeight="1" x14ac:dyDescent="0.25">
      <c r="B67" s="252">
        <v>46157</v>
      </c>
      <c r="C67" s="348" t="s">
        <v>60</v>
      </c>
      <c r="D67" s="347">
        <v>1</v>
      </c>
      <c r="E67" s="212" t="s">
        <v>193</v>
      </c>
      <c r="F67" s="212" t="s">
        <v>192</v>
      </c>
      <c r="G67" s="212">
        <v>10</v>
      </c>
      <c r="H67" s="212" t="s">
        <v>572</v>
      </c>
      <c r="I67" s="212" t="s">
        <v>811</v>
      </c>
      <c r="J67" s="212"/>
      <c r="K67" s="212" t="s">
        <v>68</v>
      </c>
      <c r="L67" s="212">
        <v>630</v>
      </c>
      <c r="M67" s="212"/>
      <c r="N67" s="212"/>
      <c r="O67" s="212"/>
      <c r="P67" s="211"/>
      <c r="Q67" s="205"/>
      <c r="R67" s="204"/>
      <c r="S67" s="204">
        <f>'INFORME DIARIO MAQUINARIA'!$R67-'INFORME DIARIO MAQUINARIA'!$Q67</f>
        <v>0</v>
      </c>
      <c r="T67" s="203"/>
      <c r="U67" s="106"/>
      <c r="V67" s="106" t="str">
        <f>IF(U67-T67=0,"",U67-T67)</f>
        <v/>
      </c>
      <c r="W67" s="106"/>
      <c r="X67" s="106"/>
      <c r="Y67" s="106" t="str">
        <f>IF(X67-W67=0,"",X67-W67)</f>
        <v/>
      </c>
      <c r="Z67" s="106"/>
      <c r="AA67" s="106"/>
      <c r="AB67" s="106">
        <f>'INFORME DIARIO MAQUINARIA'!$AA67-'INFORME DIARIO MAQUINARIA'!$Z67</f>
        <v>0</v>
      </c>
      <c r="AC67" s="106"/>
      <c r="AD67" s="106"/>
      <c r="AE67" s="106" t="str">
        <f>IF(AD67-AC67=0,"",AD67-AC67)</f>
        <v/>
      </c>
      <c r="AF67" s="106"/>
      <c r="AG67" s="106"/>
      <c r="AH67" s="106" t="str">
        <f>IF(AG67-AF67=0,"",AG67-AF67)</f>
        <v/>
      </c>
      <c r="AI67" s="106"/>
      <c r="AJ67" s="106"/>
      <c r="AK67" s="106"/>
      <c r="AL67" s="106"/>
      <c r="AM67" s="106" t="str">
        <f>IF((AK67+AJ67)-AL67=0,"",(AK67+AJ67)-AL67)</f>
        <v/>
      </c>
      <c r="AN67" s="120" t="str">
        <f>IF(OR(AM67="",V67="",V67=0),"",ROUND(AM67/V67,2))</f>
        <v/>
      </c>
      <c r="AO67" s="106" t="str">
        <f>IF(OR(Y67="",AM67="",AM67=0),"",ROUND(Y67/AM67,2))</f>
        <v/>
      </c>
      <c r="AP67" s="106" t="str">
        <f>IF(OR(AM67="",Y67="",Y67=0),"",ROUND(AM67/Y67,2))</f>
        <v/>
      </c>
      <c r="AQ67" s="106" t="str">
        <f>IF(OR(L67="",V67="",V67=0),"",ROUND(L67/V67,1))</f>
        <v/>
      </c>
      <c r="AR67" s="106" t="str">
        <f>IF(OR('INFORME DIARIO MAQUINARIA'!$O67="",'INFORME DIARIO MAQUINARIA'!$AH67="",'INFORME DIARIO MAQUINARIA'!$AH67=0),"",ROUND('INFORME DIARIO MAQUINARIA'!$O67/'INFORME DIARIO MAQUINARIA'!$AH67,1))</f>
        <v/>
      </c>
      <c r="AS67" s="189" t="str">
        <f>IFERROR(IF(OR(V67="",AE67="",V67&lt;=0,AE67&lt;0),"",AE67/V67),"")</f>
        <v/>
      </c>
      <c r="AT67" s="106"/>
      <c r="AU67" s="106"/>
      <c r="AV67" s="106"/>
      <c r="AW67" s="106"/>
      <c r="AX67" s="106"/>
      <c r="AY67" s="106"/>
      <c r="AZ67" s="121"/>
    </row>
    <row r="68" spans="2:52" s="235" customFormat="1" ht="39" hidden="1" customHeight="1" x14ac:dyDescent="0.25">
      <c r="B68" s="268">
        <v>46157</v>
      </c>
      <c r="C68" s="346" t="s">
        <v>60</v>
      </c>
      <c r="D68" s="345">
        <v>1</v>
      </c>
      <c r="E68" s="201" t="s">
        <v>193</v>
      </c>
      <c r="F68" s="201" t="s">
        <v>192</v>
      </c>
      <c r="G68" s="201">
        <v>10</v>
      </c>
      <c r="H68" s="201" t="s">
        <v>807</v>
      </c>
      <c r="I68" s="201" t="s">
        <v>810</v>
      </c>
      <c r="J68" s="201"/>
      <c r="K68" s="201" t="s">
        <v>365</v>
      </c>
      <c r="L68" s="201">
        <v>450</v>
      </c>
      <c r="M68" s="201"/>
      <c r="N68" s="201"/>
      <c r="O68" s="201"/>
      <c r="P68" s="209"/>
      <c r="Q68" s="205"/>
      <c r="R68" s="204"/>
      <c r="S68" s="204">
        <f>'INFORME DIARIO MAQUINARIA'!$R68-'INFORME DIARIO MAQUINARIA'!$Q68</f>
        <v>0</v>
      </c>
      <c r="T68" s="203"/>
      <c r="U68" s="106"/>
      <c r="V68" s="106" t="str">
        <f>IF(U68-T68=0,"",U68-T68)</f>
        <v/>
      </c>
      <c r="W68" s="106"/>
      <c r="X68" s="106"/>
      <c r="Y68" s="106" t="str">
        <f>IF(X68-W68=0,"",X68-W68)</f>
        <v/>
      </c>
      <c r="Z68" s="106"/>
      <c r="AA68" s="106"/>
      <c r="AB68" s="106">
        <f>'INFORME DIARIO MAQUINARIA'!$AA68-'INFORME DIARIO MAQUINARIA'!$Z68</f>
        <v>0</v>
      </c>
      <c r="AC68" s="106"/>
      <c r="AD68" s="106"/>
      <c r="AE68" s="106" t="str">
        <f>IF(AD68-AC68=0,"",AD68-AC68)</f>
        <v/>
      </c>
      <c r="AF68" s="106"/>
      <c r="AG68" s="106"/>
      <c r="AH68" s="106" t="str">
        <f>IF(AG68-AF68=0,"",AG68-AF68)</f>
        <v/>
      </c>
      <c r="AI68" s="106"/>
      <c r="AJ68" s="106"/>
      <c r="AK68" s="106"/>
      <c r="AL68" s="106"/>
      <c r="AM68" s="106" t="str">
        <f>IF((AK68+AJ68)-AL68=0,"",(AK68+AJ68)-AL68)</f>
        <v/>
      </c>
      <c r="AN68" s="120" t="str">
        <f>IF(OR(AM68="",V68="",V68=0),"",ROUND(AM68/V68,2))</f>
        <v/>
      </c>
      <c r="AO68" s="106" t="str">
        <f>IF(OR(Y68="",AM68="",AM68=0),"",ROUND(Y68/AM68,2))</f>
        <v/>
      </c>
      <c r="AP68" s="106" t="str">
        <f>IF(OR(AM68="",Y68="",Y68=0),"",ROUND(AM68/Y68,2))</f>
        <v/>
      </c>
      <c r="AQ68" s="106" t="str">
        <f>IF(OR(L68="",V68="",V68=0),"",ROUND(L68/V68,1))</f>
        <v/>
      </c>
      <c r="AR68" s="106" t="str">
        <f>IF(OR('INFORME DIARIO MAQUINARIA'!$O68="",'INFORME DIARIO MAQUINARIA'!$AH68="",'INFORME DIARIO MAQUINARIA'!$AH68=0),"",ROUND('INFORME DIARIO MAQUINARIA'!$O68/'INFORME DIARIO MAQUINARIA'!$AH68,1))</f>
        <v/>
      </c>
      <c r="AS68" s="189" t="str">
        <f>IFERROR(IF(OR(V68="",AE68="",V68&lt;=0,AE68&lt;0),"",AE68/V68),"")</f>
        <v/>
      </c>
      <c r="AT68" s="106"/>
      <c r="AU68" s="106"/>
      <c r="AV68" s="106"/>
      <c r="AW68" s="106"/>
      <c r="AX68" s="106"/>
      <c r="AY68" s="106"/>
      <c r="AZ68" s="121"/>
    </row>
    <row r="69" spans="2:52" s="235" customFormat="1" ht="39" hidden="1" customHeight="1" x14ac:dyDescent="0.25">
      <c r="B69" s="268">
        <v>46157</v>
      </c>
      <c r="C69" s="346" t="s">
        <v>60</v>
      </c>
      <c r="D69" s="345">
        <v>1</v>
      </c>
      <c r="E69" s="201" t="s">
        <v>187</v>
      </c>
      <c r="F69" s="201" t="s">
        <v>374</v>
      </c>
      <c r="G69" s="201">
        <v>10</v>
      </c>
      <c r="H69" s="201" t="s">
        <v>572</v>
      </c>
      <c r="I69" s="201" t="s">
        <v>811</v>
      </c>
      <c r="J69" s="201"/>
      <c r="K69" s="201" t="s">
        <v>159</v>
      </c>
      <c r="L69" s="201"/>
      <c r="M69" s="201">
        <v>60</v>
      </c>
      <c r="N69" s="201"/>
      <c r="O69" s="201"/>
      <c r="P69" s="209"/>
      <c r="Q69" s="205"/>
      <c r="R69" s="204"/>
      <c r="S69" s="156">
        <f>'INFORME DIARIO MAQUINARIA'!$R69-'INFORME DIARIO MAQUINARIA'!$Q69</f>
        <v>0</v>
      </c>
      <c r="T69" s="203"/>
      <c r="U69" s="106"/>
      <c r="V69" s="106" t="str">
        <f>IF(U69-T69=0,"",U69-T69)</f>
        <v/>
      </c>
      <c r="W69" s="106"/>
      <c r="X69" s="106"/>
      <c r="Y69" s="106" t="str">
        <f>IF(X69-W69=0,"",X69-W69)</f>
        <v/>
      </c>
      <c r="Z69" s="106"/>
      <c r="AA69" s="106"/>
      <c r="AB69" s="106">
        <f>'INFORME DIARIO MAQUINARIA'!$AA69-'INFORME DIARIO MAQUINARIA'!$Z69</f>
        <v>0</v>
      </c>
      <c r="AC69" s="106"/>
      <c r="AD69" s="106"/>
      <c r="AE69" s="106" t="str">
        <f>IF(AD69-AC69=0,"",AD69-AC69)</f>
        <v/>
      </c>
      <c r="AF69" s="106"/>
      <c r="AG69" s="106"/>
      <c r="AH69" s="106" t="str">
        <f>IF(AG69-AF69=0,"",AG69-AF69)</f>
        <v/>
      </c>
      <c r="AI69" s="106"/>
      <c r="AJ69" s="106"/>
      <c r="AK69" s="106"/>
      <c r="AL69" s="106"/>
      <c r="AM69" s="106" t="str">
        <f>IF((AK69+AJ69)-AL69=0,"",(AK69+AJ69)-AL69)</f>
        <v/>
      </c>
      <c r="AN69" s="120" t="str">
        <f>IF(OR(AM69="",V69="",V69=0),"",ROUND(AM69/V69,2))</f>
        <v/>
      </c>
      <c r="AO69" s="106" t="str">
        <f>IF(OR(Y69="",AM69="",AM69=0),"",ROUND(Y69/AM69,2))</f>
        <v/>
      </c>
      <c r="AP69" s="106" t="str">
        <f>IF(OR(AM69="",Y69="",Y69=0),"",ROUND(AM69/Y69,2))</f>
        <v/>
      </c>
      <c r="AQ69" s="106" t="str">
        <f>IF(OR(L69="",V69="",V69=0),"",ROUND(L69/V69,1))</f>
        <v/>
      </c>
      <c r="AR69" s="106" t="str">
        <f>IF(OR('INFORME DIARIO MAQUINARIA'!$O69="",'INFORME DIARIO MAQUINARIA'!$AH69="",'INFORME DIARIO MAQUINARIA'!$AH69=0),"",ROUND('INFORME DIARIO MAQUINARIA'!$O69/'INFORME DIARIO MAQUINARIA'!$AH69,1))</f>
        <v/>
      </c>
      <c r="AS69" s="189" t="str">
        <f>IFERROR(IF(OR(V69="",AE69="",V69&lt;=0,AE69&lt;0),"",AE69/V69),"")</f>
        <v/>
      </c>
      <c r="AT69" s="106"/>
      <c r="AU69" s="106"/>
      <c r="AV69" s="106"/>
      <c r="AW69" s="106"/>
      <c r="AX69" s="106"/>
      <c r="AY69" s="106"/>
      <c r="AZ69" s="121"/>
    </row>
    <row r="70" spans="2:52" s="235" customFormat="1" ht="31.5" hidden="1" customHeight="1" x14ac:dyDescent="0.25">
      <c r="B70" s="268">
        <v>46157</v>
      </c>
      <c r="C70" s="346" t="s">
        <v>60</v>
      </c>
      <c r="D70" s="345">
        <v>1</v>
      </c>
      <c r="E70" s="201" t="s">
        <v>187</v>
      </c>
      <c r="F70" s="201" t="s">
        <v>374</v>
      </c>
      <c r="G70" s="201">
        <v>10</v>
      </c>
      <c r="H70" s="201" t="s">
        <v>807</v>
      </c>
      <c r="I70" s="201" t="s">
        <v>810</v>
      </c>
      <c r="J70" s="201"/>
      <c r="K70" s="201" t="s">
        <v>809</v>
      </c>
      <c r="L70" s="201"/>
      <c r="M70" s="201">
        <v>60</v>
      </c>
      <c r="N70" s="201"/>
      <c r="O70" s="201"/>
      <c r="P70" s="209"/>
      <c r="Q70" s="205"/>
      <c r="R70" s="204"/>
      <c r="S70" s="156">
        <f>'INFORME DIARIO MAQUINARIA'!$R70-'INFORME DIARIO MAQUINARIA'!$Q70</f>
        <v>0</v>
      </c>
      <c r="T70" s="203"/>
      <c r="U70" s="106"/>
      <c r="V70" s="106" t="str">
        <f>IF(U70-T70=0,"",U70-T70)</f>
        <v/>
      </c>
      <c r="W70" s="106"/>
      <c r="X70" s="106"/>
      <c r="Y70" s="106" t="str">
        <f>IF(X70-W70=0,"",X70-W70)</f>
        <v/>
      </c>
      <c r="Z70" s="106"/>
      <c r="AA70" s="106"/>
      <c r="AB70" s="106">
        <f>'INFORME DIARIO MAQUINARIA'!$AA70-'INFORME DIARIO MAQUINARIA'!$Z70</f>
        <v>0</v>
      </c>
      <c r="AC70" s="106"/>
      <c r="AD70" s="106"/>
      <c r="AE70" s="106" t="str">
        <f>IF(AD70-AC70=0,"",AD70-AC70)</f>
        <v/>
      </c>
      <c r="AF70" s="106"/>
      <c r="AG70" s="106"/>
      <c r="AH70" s="106" t="str">
        <f>IF(AG70-AF70=0,"",AG70-AF70)</f>
        <v/>
      </c>
      <c r="AI70" s="106"/>
      <c r="AJ70" s="106"/>
      <c r="AK70" s="106"/>
      <c r="AL70" s="106"/>
      <c r="AM70" s="106" t="str">
        <f>IF((AK70+AJ70)-AL70=0,"",(AK70+AJ70)-AL70)</f>
        <v/>
      </c>
      <c r="AN70" s="120" t="str">
        <f>IF(OR(AM70="",V70="",V70=0),"",ROUND(AM70/V70,2))</f>
        <v/>
      </c>
      <c r="AO70" s="106" t="str">
        <f>IF(OR(Y70="",AM70="",AM70=0),"",ROUND(Y70/AM70,2))</f>
        <v/>
      </c>
      <c r="AP70" s="106" t="str">
        <f>IF(OR(AM70="",Y70="",Y70=0),"",ROUND(AM70/Y70,2))</f>
        <v/>
      </c>
      <c r="AQ70" s="106" t="str">
        <f>IF(OR(L70="",V70="",V70=0),"",ROUND(L70/V70,1))</f>
        <v/>
      </c>
      <c r="AR70" s="106" t="str">
        <f>IF(OR('INFORME DIARIO MAQUINARIA'!$O70="",'INFORME DIARIO MAQUINARIA'!$AH70="",'INFORME DIARIO MAQUINARIA'!$AH70=0),"",ROUND('INFORME DIARIO MAQUINARIA'!$O70/'INFORME DIARIO MAQUINARIA'!$AH70,1))</f>
        <v/>
      </c>
      <c r="AS70" s="189" t="str">
        <f>IFERROR(IF(OR(V70="",AE70="",V70&lt;=0,AE70&lt;0),"",AE70/V70),"")</f>
        <v/>
      </c>
      <c r="AT70" s="106"/>
      <c r="AU70" s="106"/>
      <c r="AV70" s="106"/>
      <c r="AW70" s="106"/>
      <c r="AX70" s="106"/>
      <c r="AY70" s="106"/>
      <c r="AZ70" s="121"/>
    </row>
    <row r="71" spans="2:52" s="235" customFormat="1" ht="33.75" hidden="1" customHeight="1" x14ac:dyDescent="0.25">
      <c r="B71" s="268">
        <v>46157</v>
      </c>
      <c r="C71" s="346" t="s">
        <v>60</v>
      </c>
      <c r="D71" s="345">
        <v>1</v>
      </c>
      <c r="E71" s="201" t="s">
        <v>228</v>
      </c>
      <c r="F71" s="201" t="s">
        <v>752</v>
      </c>
      <c r="G71" s="201">
        <v>10</v>
      </c>
      <c r="H71" s="201" t="s">
        <v>572</v>
      </c>
      <c r="I71" s="201" t="s">
        <v>808</v>
      </c>
      <c r="J71" s="201"/>
      <c r="K71" s="201" t="s">
        <v>157</v>
      </c>
      <c r="L71" s="201"/>
      <c r="M71" s="201"/>
      <c r="N71" s="201">
        <v>5</v>
      </c>
      <c r="O71" s="201">
        <v>60</v>
      </c>
      <c r="P71" s="209"/>
      <c r="Q71" s="205"/>
      <c r="R71" s="204"/>
      <c r="S71" s="204">
        <f>'INFORME DIARIO MAQUINARIA'!$R71-'INFORME DIARIO MAQUINARIA'!$Q71</f>
        <v>0</v>
      </c>
      <c r="T71" s="203"/>
      <c r="U71" s="106"/>
      <c r="V71" s="106" t="str">
        <f>IF(U71-T71=0,"",U71-T71)</f>
        <v/>
      </c>
      <c r="W71" s="106"/>
      <c r="X71" s="106"/>
      <c r="Y71" s="106" t="str">
        <f>IF(X71-W71=0,"",X71-W71)</f>
        <v/>
      </c>
      <c r="Z71" s="106"/>
      <c r="AA71" s="106"/>
      <c r="AB71" s="106">
        <f>'INFORME DIARIO MAQUINARIA'!$AA71-'INFORME DIARIO MAQUINARIA'!$Z71</f>
        <v>0</v>
      </c>
      <c r="AC71" s="106"/>
      <c r="AD71" s="106"/>
      <c r="AE71" s="106" t="str">
        <f>IF(AD71-AC71=0,"",AD71-AC71)</f>
        <v/>
      </c>
      <c r="AF71" s="106"/>
      <c r="AG71" s="106"/>
      <c r="AH71" s="106" t="str">
        <f>IF(AG71-AF71=0,"",AG71-AF71)</f>
        <v/>
      </c>
      <c r="AI71" s="106"/>
      <c r="AJ71" s="106"/>
      <c r="AK71" s="106"/>
      <c r="AL71" s="106"/>
      <c r="AM71" s="106" t="str">
        <f>IF((AK71+AJ71)-AL71=0,"",(AK71+AJ71)-AL71)</f>
        <v/>
      </c>
      <c r="AN71" s="120" t="str">
        <f>IF(OR(AM71="",V71="",V71=0),"",ROUND(AM71/V71,2))</f>
        <v/>
      </c>
      <c r="AO71" s="106" t="str">
        <f>IF(OR(Y71="",AM71="",AM71=0),"",ROUND(Y71/AM71,2))</f>
        <v/>
      </c>
      <c r="AP71" s="106" t="str">
        <f>IF(OR(AM71="",Y71="",Y71=0),"",ROUND(AM71/Y71,2))</f>
        <v/>
      </c>
      <c r="AQ71" s="106" t="str">
        <f>IF(OR(L71="",V71="",V71=0),"",ROUND(L71/V71,1))</f>
        <v/>
      </c>
      <c r="AR71" s="106" t="str">
        <f>IF(OR('INFORME DIARIO MAQUINARIA'!$O71="",'INFORME DIARIO MAQUINARIA'!$AH71="",'INFORME DIARIO MAQUINARIA'!$AH71=0),"",ROUND('INFORME DIARIO MAQUINARIA'!$O71/'INFORME DIARIO MAQUINARIA'!$AH71,1))</f>
        <v/>
      </c>
      <c r="AS71" s="189" t="str">
        <f>IFERROR(IF(OR(V71="",AE71="",V71&lt;=0,AE71&lt;0),"",AE71/V71),"")</f>
        <v/>
      </c>
      <c r="AT71" s="106"/>
      <c r="AU71" s="106"/>
      <c r="AV71" s="106"/>
      <c r="AW71" s="106"/>
      <c r="AX71" s="106"/>
      <c r="AY71" s="106"/>
      <c r="AZ71" s="121"/>
    </row>
    <row r="72" spans="2:52" s="235" customFormat="1" ht="35.25" hidden="1" customHeight="1" thickBot="1" x14ac:dyDescent="0.3">
      <c r="B72" s="292">
        <v>46157</v>
      </c>
      <c r="C72" s="353" t="s">
        <v>60</v>
      </c>
      <c r="D72" s="352">
        <v>1</v>
      </c>
      <c r="E72" s="207" t="s">
        <v>100</v>
      </c>
      <c r="F72" s="207" t="s">
        <v>99</v>
      </c>
      <c r="G72" s="207">
        <v>10</v>
      </c>
      <c r="H72" s="207" t="s">
        <v>807</v>
      </c>
      <c r="I72" s="207" t="s">
        <v>806</v>
      </c>
      <c r="J72" s="207"/>
      <c r="K72" s="207" t="s">
        <v>157</v>
      </c>
      <c r="L72" s="207"/>
      <c r="M72" s="207"/>
      <c r="N72" s="207">
        <v>5</v>
      </c>
      <c r="O72" s="207">
        <v>60</v>
      </c>
      <c r="P72" s="206"/>
      <c r="Q72" s="205"/>
      <c r="R72" s="204"/>
      <c r="S72" s="204">
        <f>'INFORME DIARIO MAQUINARIA'!$R72-'INFORME DIARIO MAQUINARIA'!$Q72</f>
        <v>0</v>
      </c>
      <c r="T72" s="203"/>
      <c r="U72" s="106"/>
      <c r="V72" s="106" t="str">
        <f>IF(U72-T72=0,"",U72-T72)</f>
        <v/>
      </c>
      <c r="W72" s="106"/>
      <c r="X72" s="106"/>
      <c r="Y72" s="106" t="str">
        <f>IF(X72-W72=0,"",X72-W72)</f>
        <v/>
      </c>
      <c r="Z72" s="106"/>
      <c r="AA72" s="106"/>
      <c r="AB72" s="106">
        <f>'INFORME DIARIO MAQUINARIA'!$AA72-'INFORME DIARIO MAQUINARIA'!$Z72</f>
        <v>0</v>
      </c>
      <c r="AC72" s="106"/>
      <c r="AD72" s="106"/>
      <c r="AE72" s="106" t="str">
        <f>IF(AD72-AC72=0,"",AD72-AC72)</f>
        <v/>
      </c>
      <c r="AF72" s="106"/>
      <c r="AG72" s="106"/>
      <c r="AH72" s="106" t="str">
        <f>IF(AG72-AF72=0,"",AG72-AF72)</f>
        <v/>
      </c>
      <c r="AI72" s="106"/>
      <c r="AJ72" s="106"/>
      <c r="AK72" s="106"/>
      <c r="AL72" s="106"/>
      <c r="AM72" s="106" t="str">
        <f>IF((AK72+AJ72)-AL72=0,"",(AK72+AJ72)-AL72)</f>
        <v/>
      </c>
      <c r="AN72" s="120" t="str">
        <f>IF(OR(AM72="",V72="",V72=0),"",ROUND(AM72/V72,2))</f>
        <v/>
      </c>
      <c r="AO72" s="106" t="str">
        <f>IF(OR(Y72="",AM72="",AM72=0),"",ROUND(Y72/AM72,2))</f>
        <v/>
      </c>
      <c r="AP72" s="106" t="str">
        <f>IF(OR(AM72="",Y72="",Y72=0),"",ROUND(AM72/Y72,2))</f>
        <v/>
      </c>
      <c r="AQ72" s="106" t="str">
        <f>IF(OR(L72="",V72="",V72=0),"",ROUND(L72/V72,1))</f>
        <v/>
      </c>
      <c r="AR72" s="106" t="str">
        <f>IF(OR('INFORME DIARIO MAQUINARIA'!$O72="",'INFORME DIARIO MAQUINARIA'!$AH72="",'INFORME DIARIO MAQUINARIA'!$AH72=0),"",ROUND('INFORME DIARIO MAQUINARIA'!$O72/'INFORME DIARIO MAQUINARIA'!$AH72,1))</f>
        <v/>
      </c>
      <c r="AS72" s="189" t="str">
        <f>IFERROR(IF(OR(V72="",AE72="",V72&lt;=0,AE72&lt;0),"",AE72/V72),"")</f>
        <v/>
      </c>
      <c r="AT72" s="106"/>
      <c r="AU72" s="106"/>
      <c r="AV72" s="106"/>
      <c r="AW72" s="106"/>
      <c r="AX72" s="106"/>
      <c r="AY72" s="106"/>
      <c r="AZ72" s="121"/>
    </row>
    <row r="73" spans="2:52" s="235" customFormat="1" ht="36.75" hidden="1" customHeight="1" x14ac:dyDescent="0.25">
      <c r="B73" s="252">
        <v>46157</v>
      </c>
      <c r="C73" s="348" t="s">
        <v>60</v>
      </c>
      <c r="D73" s="347">
        <v>1</v>
      </c>
      <c r="E73" s="212" t="s">
        <v>131</v>
      </c>
      <c r="F73" s="212" t="s">
        <v>130</v>
      </c>
      <c r="G73" s="212">
        <v>13</v>
      </c>
      <c r="H73" s="212" t="s">
        <v>719</v>
      </c>
      <c r="I73" s="212"/>
      <c r="J73" s="212"/>
      <c r="K73" s="212" t="s">
        <v>157</v>
      </c>
      <c r="L73" s="212"/>
      <c r="M73" s="212"/>
      <c r="N73" s="212">
        <v>9</v>
      </c>
      <c r="O73" s="212">
        <v>108</v>
      </c>
      <c r="P73" s="211"/>
      <c r="Q73" s="205"/>
      <c r="R73" s="204"/>
      <c r="S73" s="204">
        <f>'INFORME DIARIO MAQUINARIA'!$R73-'INFORME DIARIO MAQUINARIA'!$Q73</f>
        <v>0</v>
      </c>
      <c r="T73" s="203"/>
      <c r="U73" s="106"/>
      <c r="V73" s="106" t="str">
        <f>IF(U73-T73=0,"",U73-T73)</f>
        <v/>
      </c>
      <c r="W73" s="106"/>
      <c r="X73" s="106"/>
      <c r="Y73" s="106" t="str">
        <f>IF(X73-W73=0,"",X73-W73)</f>
        <v/>
      </c>
      <c r="Z73" s="106"/>
      <c r="AA73" s="106"/>
      <c r="AB73" s="106">
        <f>'INFORME DIARIO MAQUINARIA'!$AA73-'INFORME DIARIO MAQUINARIA'!$Z73</f>
        <v>0</v>
      </c>
      <c r="AC73" s="106"/>
      <c r="AD73" s="106"/>
      <c r="AE73" s="106" t="str">
        <f>IF(AD73-AC73=0,"",AD73-AC73)</f>
        <v/>
      </c>
      <c r="AF73" s="106"/>
      <c r="AG73" s="106"/>
      <c r="AH73" s="106" t="str">
        <f>IF(AG73-AF73=0,"",AG73-AF73)</f>
        <v/>
      </c>
      <c r="AI73" s="106"/>
      <c r="AJ73" s="106"/>
      <c r="AK73" s="106"/>
      <c r="AL73" s="106"/>
      <c r="AM73" s="106" t="str">
        <f>IF((AK73+AJ73)-AL73=0,"",(AK73+AJ73)-AL73)</f>
        <v/>
      </c>
      <c r="AN73" s="120" t="str">
        <f>IF(OR(AM73="",V73="",V73=0),"",ROUND(AM73/V73,2))</f>
        <v/>
      </c>
      <c r="AO73" s="106" t="str">
        <f>IF(OR(Y73="",AM73="",AM73=0),"",ROUND(Y73/AM73,2))</f>
        <v/>
      </c>
      <c r="AP73" s="106" t="str">
        <f>IF(OR(AM73="",Y73="",Y73=0),"",ROUND(AM73/Y73,2))</f>
        <v/>
      </c>
      <c r="AQ73" s="106" t="str">
        <f>IF(OR(L73="",V73="",V73=0),"",ROUND(L73/V73,1))</f>
        <v/>
      </c>
      <c r="AR73" s="106" t="str">
        <f>IF(OR('INFORME DIARIO MAQUINARIA'!$O73="",'INFORME DIARIO MAQUINARIA'!$AH73="",'INFORME DIARIO MAQUINARIA'!$AH73=0),"",ROUND('INFORME DIARIO MAQUINARIA'!$O73/'INFORME DIARIO MAQUINARIA'!$AH73,1))</f>
        <v/>
      </c>
      <c r="AS73" s="189" t="str">
        <f>IFERROR(IF(OR(V73="",AE73="",V73&lt;=0,AE73&lt;0),"",AE73/V73),"")</f>
        <v/>
      </c>
      <c r="AT73" s="106"/>
      <c r="AU73" s="106"/>
      <c r="AV73" s="106"/>
      <c r="AW73" s="106"/>
      <c r="AX73" s="106"/>
      <c r="AY73" s="106"/>
      <c r="AZ73" s="121"/>
    </row>
    <row r="74" spans="2:52" s="235" customFormat="1" ht="36" hidden="1" customHeight="1" x14ac:dyDescent="0.25">
      <c r="B74" s="268">
        <v>46157</v>
      </c>
      <c r="C74" s="346" t="s">
        <v>60</v>
      </c>
      <c r="D74" s="345">
        <v>1</v>
      </c>
      <c r="E74" s="201" t="s">
        <v>553</v>
      </c>
      <c r="F74" s="201" t="s">
        <v>562</v>
      </c>
      <c r="G74" s="201">
        <v>13</v>
      </c>
      <c r="H74" s="201" t="s">
        <v>805</v>
      </c>
      <c r="I74" s="201"/>
      <c r="J74" s="201"/>
      <c r="K74" s="201" t="s">
        <v>159</v>
      </c>
      <c r="L74" s="201"/>
      <c r="M74" s="201">
        <v>204</v>
      </c>
      <c r="N74" s="201"/>
      <c r="O74" s="201"/>
      <c r="P74" s="209"/>
      <c r="Q74" s="205"/>
      <c r="R74" s="204"/>
      <c r="S74" s="204">
        <f>'INFORME DIARIO MAQUINARIA'!$R74-'INFORME DIARIO MAQUINARIA'!$Q74</f>
        <v>0</v>
      </c>
      <c r="T74" s="203"/>
      <c r="U74" s="106"/>
      <c r="V74" s="106" t="str">
        <f>IF(U74-T74=0,"",U74-T74)</f>
        <v/>
      </c>
      <c r="W74" s="106"/>
      <c r="X74" s="106"/>
      <c r="Y74" s="106" t="str">
        <f>IF(X74-W74=0,"",X74-W74)</f>
        <v/>
      </c>
      <c r="Z74" s="106"/>
      <c r="AA74" s="106"/>
      <c r="AB74" s="106">
        <f>'INFORME DIARIO MAQUINARIA'!$AA74-'INFORME DIARIO MAQUINARIA'!$Z74</f>
        <v>0</v>
      </c>
      <c r="AC74" s="106"/>
      <c r="AD74" s="106"/>
      <c r="AE74" s="106" t="str">
        <f>IF(AD74-AC74=0,"",AD74-AC74)</f>
        <v/>
      </c>
      <c r="AF74" s="106"/>
      <c r="AG74" s="106"/>
      <c r="AH74" s="106" t="str">
        <f>IF(AG74-AF74=0,"",AG74-AF74)</f>
        <v/>
      </c>
      <c r="AI74" s="106"/>
      <c r="AJ74" s="106"/>
      <c r="AK74" s="106"/>
      <c r="AL74" s="106"/>
      <c r="AM74" s="106" t="str">
        <f>IF((AK74+AJ74)-AL74=0,"",(AK74+AJ74)-AL74)</f>
        <v/>
      </c>
      <c r="AN74" s="120" t="str">
        <f>IF(OR(AM74="",V74="",V74=0),"",ROUND(AM74/V74,2))</f>
        <v/>
      </c>
      <c r="AO74" s="106" t="str">
        <f>IF(OR(Y74="",AM74="",AM74=0),"",ROUND(Y74/AM74,2))</f>
        <v/>
      </c>
      <c r="AP74" s="106" t="str">
        <f>IF(OR(AM74="",Y74="",Y74=0),"",ROUND(AM74/Y74,2))</f>
        <v/>
      </c>
      <c r="AQ74" s="106" t="str">
        <f>IF(OR(L74="",V74="",V74=0),"",ROUND(L74/V74,1))</f>
        <v/>
      </c>
      <c r="AR74" s="106" t="str">
        <f>IF(OR('INFORME DIARIO MAQUINARIA'!$O74="",'INFORME DIARIO MAQUINARIA'!$AH74="",'INFORME DIARIO MAQUINARIA'!$AH74=0),"",ROUND('INFORME DIARIO MAQUINARIA'!$O74/'INFORME DIARIO MAQUINARIA'!$AH74,1))</f>
        <v/>
      </c>
      <c r="AS74" s="189" t="str">
        <f>IFERROR(IF(OR(V74="",AE74="",V74&lt;=0,AE74&lt;0),"",AE74/V74),"")</f>
        <v/>
      </c>
      <c r="AT74" s="106"/>
      <c r="AU74" s="106"/>
      <c r="AV74" s="106"/>
      <c r="AW74" s="106"/>
      <c r="AX74" s="106"/>
      <c r="AY74" s="106"/>
      <c r="AZ74" s="121"/>
    </row>
    <row r="75" spans="2:52" s="235" customFormat="1" ht="33" hidden="1" customHeight="1" x14ac:dyDescent="0.25">
      <c r="B75" s="268">
        <v>46157</v>
      </c>
      <c r="C75" s="346" t="s">
        <v>60</v>
      </c>
      <c r="D75" s="345">
        <v>1</v>
      </c>
      <c r="E75" s="201" t="s">
        <v>164</v>
      </c>
      <c r="F75" s="201" t="s">
        <v>376</v>
      </c>
      <c r="G75" s="201">
        <v>13</v>
      </c>
      <c r="H75" s="201" t="s">
        <v>719</v>
      </c>
      <c r="I75" s="201"/>
      <c r="J75" s="201"/>
      <c r="K75" s="201" t="s">
        <v>68</v>
      </c>
      <c r="L75" s="201">
        <v>800</v>
      </c>
      <c r="M75" s="201"/>
      <c r="N75" s="201"/>
      <c r="O75" s="201"/>
      <c r="P75" s="209"/>
      <c r="Q75" s="205"/>
      <c r="R75" s="204"/>
      <c r="S75" s="204">
        <f>'INFORME DIARIO MAQUINARIA'!$R75-'INFORME DIARIO MAQUINARIA'!$Q75</f>
        <v>0</v>
      </c>
      <c r="T75" s="203"/>
      <c r="U75" s="106"/>
      <c r="V75" s="106" t="str">
        <f>IF(U75-T75=0,"",U75-T75)</f>
        <v/>
      </c>
      <c r="W75" s="106"/>
      <c r="X75" s="106"/>
      <c r="Y75" s="106" t="str">
        <f>IF(X75-W75=0,"",X75-W75)</f>
        <v/>
      </c>
      <c r="Z75" s="106"/>
      <c r="AA75" s="106"/>
      <c r="AB75" s="106">
        <f>'INFORME DIARIO MAQUINARIA'!$AA75-'INFORME DIARIO MAQUINARIA'!$Z75</f>
        <v>0</v>
      </c>
      <c r="AC75" s="106"/>
      <c r="AD75" s="106"/>
      <c r="AE75" s="106" t="str">
        <f>IF(AD75-AC75=0,"",AD75-AC75)</f>
        <v/>
      </c>
      <c r="AF75" s="106"/>
      <c r="AG75" s="106"/>
      <c r="AH75" s="106" t="str">
        <f>IF(AG75-AF75=0,"",AG75-AF75)</f>
        <v/>
      </c>
      <c r="AI75" s="106"/>
      <c r="AJ75" s="106"/>
      <c r="AK75" s="106"/>
      <c r="AL75" s="106"/>
      <c r="AM75" s="106" t="str">
        <f>IF((AK75+AJ75)-AL75=0,"",(AK75+AJ75)-AL75)</f>
        <v/>
      </c>
      <c r="AN75" s="120" t="str">
        <f>IF(OR(AM75="",V75="",V75=0),"",ROUND(AM75/V75,2))</f>
        <v/>
      </c>
      <c r="AO75" s="106" t="str">
        <f>IF(OR(Y75="",AM75="",AM75=0),"",ROUND(Y75/AM75,2))</f>
        <v/>
      </c>
      <c r="AP75" s="106" t="str">
        <f>IF(OR(AM75="",Y75="",Y75=0),"",ROUND(AM75/Y75,2))</f>
        <v/>
      </c>
      <c r="AQ75" s="106" t="str">
        <f>IF(OR(L75="",V75="",V75=0),"",ROUND(L75/V75,1))</f>
        <v/>
      </c>
      <c r="AR75" s="106" t="str">
        <f>IF(OR('INFORME DIARIO MAQUINARIA'!$O75="",'INFORME DIARIO MAQUINARIA'!$AH75="",'INFORME DIARIO MAQUINARIA'!$AH75=0),"",ROUND('INFORME DIARIO MAQUINARIA'!$O75/'INFORME DIARIO MAQUINARIA'!$AH75,1))</f>
        <v/>
      </c>
      <c r="AS75" s="189" t="str">
        <f>IFERROR(IF(OR(V75="",AE75="",V75&lt;=0,AE75&lt;0),"",AE75/V75),"")</f>
        <v/>
      </c>
      <c r="AT75" s="106"/>
      <c r="AU75" s="106"/>
      <c r="AV75" s="106"/>
      <c r="AW75" s="106"/>
      <c r="AX75" s="106"/>
      <c r="AY75" s="106"/>
      <c r="AZ75" s="121"/>
    </row>
    <row r="76" spans="2:52" s="235" customFormat="1" ht="31.5" hidden="1" customHeight="1" x14ac:dyDescent="0.25">
      <c r="B76" s="268">
        <v>46157</v>
      </c>
      <c r="C76" s="346" t="s">
        <v>60</v>
      </c>
      <c r="D76" s="345">
        <v>1</v>
      </c>
      <c r="E76" s="201" t="s">
        <v>320</v>
      </c>
      <c r="F76" s="201" t="s">
        <v>440</v>
      </c>
      <c r="G76" s="201">
        <v>13</v>
      </c>
      <c r="H76" s="201" t="s">
        <v>804</v>
      </c>
      <c r="I76" s="201">
        <v>249</v>
      </c>
      <c r="J76" s="201"/>
      <c r="K76" s="201" t="s">
        <v>68</v>
      </c>
      <c r="L76" s="201">
        <v>700</v>
      </c>
      <c r="M76" s="201"/>
      <c r="N76" s="201"/>
      <c r="O76" s="201"/>
      <c r="P76" s="209"/>
      <c r="Q76" s="205"/>
      <c r="R76" s="204"/>
      <c r="S76" s="204">
        <f>'INFORME DIARIO MAQUINARIA'!$R76-'INFORME DIARIO MAQUINARIA'!$Q76</f>
        <v>0</v>
      </c>
      <c r="T76" s="203"/>
      <c r="U76" s="106"/>
      <c r="V76" s="106" t="str">
        <f>IF(U76-T76=0,"",U76-T76)</f>
        <v/>
      </c>
      <c r="W76" s="106"/>
      <c r="X76" s="106"/>
      <c r="Y76" s="106" t="str">
        <f>IF(X76-W76=0,"",X76-W76)</f>
        <v/>
      </c>
      <c r="Z76" s="106"/>
      <c r="AA76" s="106"/>
      <c r="AB76" s="106">
        <f>'INFORME DIARIO MAQUINARIA'!$AA76-'INFORME DIARIO MAQUINARIA'!$Z76</f>
        <v>0</v>
      </c>
      <c r="AC76" s="106"/>
      <c r="AD76" s="106"/>
      <c r="AE76" s="106" t="str">
        <f>IF(AD76-AC76=0,"",AD76-AC76)</f>
        <v/>
      </c>
      <c r="AF76" s="106"/>
      <c r="AG76" s="106"/>
      <c r="AH76" s="106" t="str">
        <f>IF(AG76-AF76=0,"",AG76-AF76)</f>
        <v/>
      </c>
      <c r="AI76" s="106"/>
      <c r="AJ76" s="106"/>
      <c r="AK76" s="106"/>
      <c r="AL76" s="106"/>
      <c r="AM76" s="106" t="str">
        <f>IF((AK76+AJ76)-AL76=0,"",(AK76+AJ76)-AL76)</f>
        <v/>
      </c>
      <c r="AN76" s="120" t="str">
        <f>IF(OR(AM76="",V76="",V76=0),"",ROUND(AM76/V76,2))</f>
        <v/>
      </c>
      <c r="AO76" s="106" t="str">
        <f>IF(OR(Y76="",AM76="",AM76=0),"",ROUND(Y76/AM76,2))</f>
        <v/>
      </c>
      <c r="AP76" s="106" t="str">
        <f>IF(OR(AM76="",Y76="",Y76=0),"",ROUND(AM76/Y76,2))</f>
        <v/>
      </c>
      <c r="AQ76" s="106" t="str">
        <f>IF(OR(L76="",V76="",V76=0),"",ROUND(L76/V76,1))</f>
        <v/>
      </c>
      <c r="AR76" s="106" t="str">
        <f>IF(OR('INFORME DIARIO MAQUINARIA'!$O76="",'INFORME DIARIO MAQUINARIA'!$AH76="",'INFORME DIARIO MAQUINARIA'!$AH76=0),"",ROUND('INFORME DIARIO MAQUINARIA'!$O76/'INFORME DIARIO MAQUINARIA'!$AH76,1))</f>
        <v/>
      </c>
      <c r="AS76" s="189" t="str">
        <f>IFERROR(IF(OR(V76="",AE76="",V76&lt;=0,AE76&lt;0),"",AE76/V76),"")</f>
        <v/>
      </c>
      <c r="AT76" s="106"/>
      <c r="AU76" s="106"/>
      <c r="AV76" s="106"/>
      <c r="AW76" s="106"/>
      <c r="AX76" s="106"/>
      <c r="AY76" s="106"/>
      <c r="AZ76" s="121"/>
    </row>
    <row r="77" spans="2:52" s="235" customFormat="1" ht="33" hidden="1" customHeight="1" thickBot="1" x14ac:dyDescent="0.3">
      <c r="B77" s="292">
        <v>46157</v>
      </c>
      <c r="C77" s="353" t="s">
        <v>60</v>
      </c>
      <c r="D77" s="352">
        <v>1</v>
      </c>
      <c r="E77" s="207" t="s">
        <v>86</v>
      </c>
      <c r="F77" s="207" t="s">
        <v>199</v>
      </c>
      <c r="G77" s="207">
        <v>13</v>
      </c>
      <c r="H77" s="207" t="s">
        <v>719</v>
      </c>
      <c r="I77" s="207"/>
      <c r="J77" s="207"/>
      <c r="K77" s="207" t="s">
        <v>246</v>
      </c>
      <c r="L77" s="207"/>
      <c r="M77" s="207"/>
      <c r="N77" s="207">
        <v>8</v>
      </c>
      <c r="O77" s="207">
        <v>96</v>
      </c>
      <c r="P77" s="206"/>
      <c r="Q77" s="205"/>
      <c r="R77" s="204"/>
      <c r="S77" s="204">
        <f>'INFORME DIARIO MAQUINARIA'!$R77-'INFORME DIARIO MAQUINARIA'!$Q77</f>
        <v>0</v>
      </c>
      <c r="T77" s="203"/>
      <c r="U77" s="106"/>
      <c r="V77" s="106" t="str">
        <f>IF(U77-T77=0,"",U77-T77)</f>
        <v/>
      </c>
      <c r="W77" s="106"/>
      <c r="X77" s="106"/>
      <c r="Y77" s="106" t="str">
        <f>IF(X77-W77=0,"",X77-W77)</f>
        <v/>
      </c>
      <c r="Z77" s="106"/>
      <c r="AA77" s="106"/>
      <c r="AB77" s="197">
        <f>'INFORME DIARIO MAQUINARIA'!$AA77-'INFORME DIARIO MAQUINARIA'!$Z77</f>
        <v>0</v>
      </c>
      <c r="AC77" s="106"/>
      <c r="AD77" s="106"/>
      <c r="AE77" s="106" t="str">
        <f>IF(AD77-AC77=0,"",AD77-AC77)</f>
        <v/>
      </c>
      <c r="AF77" s="106"/>
      <c r="AG77" s="106"/>
      <c r="AH77" s="106" t="str">
        <f>IF(AG77-AF77=0,"",AG77-AF77)</f>
        <v/>
      </c>
      <c r="AI77" s="106"/>
      <c r="AJ77" s="106"/>
      <c r="AK77" s="106"/>
      <c r="AL77" s="106"/>
      <c r="AM77" s="106" t="str">
        <f>IF((AK77+AJ77)-AL77=0,"",(AK77+AJ77)-AL77)</f>
        <v/>
      </c>
      <c r="AN77" s="120" t="str">
        <f>IF(OR(AM77="",V77="",V77=0),"",ROUND(AM77/V77,2))</f>
        <v/>
      </c>
      <c r="AO77" s="106" t="str">
        <f>IF(OR(Y77="",AM77="",AM77=0),"",ROUND(Y77/AM77,2))</f>
        <v/>
      </c>
      <c r="AP77" s="106" t="str">
        <f>IF(OR(AM77="",Y77="",Y77=0),"",ROUND(AM77/Y77,2))</f>
        <v/>
      </c>
      <c r="AQ77" s="106" t="str">
        <f>IF(OR(L77="",V77="",V77=0),"",ROUND(L77/V77,1))</f>
        <v/>
      </c>
      <c r="AR77" s="106" t="str">
        <f>IF(OR('INFORME DIARIO MAQUINARIA'!$O77="",'INFORME DIARIO MAQUINARIA'!$AH77="",'INFORME DIARIO MAQUINARIA'!$AH77=0),"",ROUND('INFORME DIARIO MAQUINARIA'!$O77/'INFORME DIARIO MAQUINARIA'!$AH77,1))</f>
        <v/>
      </c>
      <c r="AS77" s="189" t="str">
        <f>IFERROR(IF(OR(V77="",AE77="",V77&lt;=0,AE77&lt;0),"",AE77/V77),"")</f>
        <v/>
      </c>
      <c r="AT77" s="106"/>
      <c r="AU77" s="106"/>
      <c r="AV77" s="106"/>
      <c r="AW77" s="106"/>
      <c r="AX77" s="106"/>
      <c r="AY77" s="106"/>
      <c r="AZ77" s="121"/>
    </row>
    <row r="78" spans="2:52" s="235" customFormat="1" ht="39" hidden="1" customHeight="1" x14ac:dyDescent="0.25">
      <c r="B78" s="252">
        <v>46158</v>
      </c>
      <c r="C78" s="348" t="s">
        <v>149</v>
      </c>
      <c r="D78" s="347">
        <v>1</v>
      </c>
      <c r="E78" s="212" t="s">
        <v>195</v>
      </c>
      <c r="F78" s="212" t="s">
        <v>473</v>
      </c>
      <c r="G78" s="212">
        <v>8</v>
      </c>
      <c r="H78" s="212" t="s">
        <v>802</v>
      </c>
      <c r="I78" s="212" t="s">
        <v>801</v>
      </c>
      <c r="J78" s="212"/>
      <c r="K78" s="212" t="s">
        <v>246</v>
      </c>
      <c r="L78" s="212"/>
      <c r="M78" s="212"/>
      <c r="N78" s="212">
        <v>12</v>
      </c>
      <c r="O78" s="212">
        <v>144</v>
      </c>
      <c r="P78" s="211"/>
      <c r="Q78" s="205"/>
      <c r="R78" s="204"/>
      <c r="S78" s="204">
        <f>'INFORME DIARIO MAQUINARIA'!$R78-'INFORME DIARIO MAQUINARIA'!$Q78</f>
        <v>0</v>
      </c>
      <c r="T78" s="203"/>
      <c r="U78" s="106"/>
      <c r="V78" s="106" t="str">
        <f>IF(U78-T78=0,"",U78-T78)</f>
        <v/>
      </c>
      <c r="W78" s="106"/>
      <c r="X78" s="106"/>
      <c r="Y78" s="106" t="str">
        <f>IF(X78-W78=0,"",X78-W78)</f>
        <v/>
      </c>
      <c r="Z78" s="106"/>
      <c r="AA78" s="106"/>
      <c r="AB78" s="106">
        <f>'INFORME DIARIO MAQUINARIA'!$AA78-'INFORME DIARIO MAQUINARIA'!$Z78</f>
        <v>0</v>
      </c>
      <c r="AC78" s="106"/>
      <c r="AD78" s="106"/>
      <c r="AE78" s="106" t="str">
        <f>IF(AD78-AC78=0,"",AD78-AC78)</f>
        <v/>
      </c>
      <c r="AF78" s="106"/>
      <c r="AG78" s="106"/>
      <c r="AH78" s="106" t="str">
        <f>IF(AG78-AF78=0,"",AG78-AF78)</f>
        <v/>
      </c>
      <c r="AI78" s="106"/>
      <c r="AJ78" s="106"/>
      <c r="AK78" s="106"/>
      <c r="AL78" s="106"/>
      <c r="AM78" s="106" t="str">
        <f>IF((AK78+AJ78)-AL78=0,"",(AK78+AJ78)-AL78)</f>
        <v/>
      </c>
      <c r="AN78" s="120" t="str">
        <f>IF(OR(AM78="",V78="",V78=0),"",ROUND(AM78/V78,2))</f>
        <v/>
      </c>
      <c r="AO78" s="106" t="str">
        <f>IF(OR(Y78="",AM78="",AM78=0),"",ROUND(Y78/AM78,2))</f>
        <v/>
      </c>
      <c r="AP78" s="106" t="str">
        <f>IF(OR(AM78="",Y78="",Y78=0),"",ROUND(AM78/Y78,2))</f>
        <v/>
      </c>
      <c r="AQ78" s="106" t="str">
        <f>IF(OR(L78="",V78="",V78=0),"",ROUND(L78/V78,1))</f>
        <v/>
      </c>
      <c r="AR78" s="106" t="str">
        <f>IF(OR('INFORME DIARIO MAQUINARIA'!$O78="",'INFORME DIARIO MAQUINARIA'!$AH78="",'INFORME DIARIO MAQUINARIA'!$AH78=0),"",ROUND('INFORME DIARIO MAQUINARIA'!$O78/'INFORME DIARIO MAQUINARIA'!$AH78,1))</f>
        <v/>
      </c>
      <c r="AS78" s="189" t="str">
        <f>IFERROR(IF(OR(V78="",AE78="",V78&lt;=0,AE78&lt;0),"",AE78/V78),"")</f>
        <v/>
      </c>
      <c r="AT78" s="106"/>
      <c r="AU78" s="106"/>
      <c r="AV78" s="106"/>
      <c r="AW78" s="106"/>
      <c r="AX78" s="106"/>
      <c r="AY78" s="106"/>
      <c r="AZ78" s="121"/>
    </row>
    <row r="79" spans="2:52" s="235" customFormat="1" ht="38.25" hidden="1" customHeight="1" x14ac:dyDescent="0.25">
      <c r="B79" s="268">
        <v>46158</v>
      </c>
      <c r="C79" s="346" t="s">
        <v>149</v>
      </c>
      <c r="D79" s="345">
        <v>1</v>
      </c>
      <c r="E79" s="201" t="s">
        <v>82</v>
      </c>
      <c r="F79" s="201" t="s">
        <v>660</v>
      </c>
      <c r="G79" s="201">
        <v>8</v>
      </c>
      <c r="H79" s="201" t="s">
        <v>802</v>
      </c>
      <c r="I79" s="201" t="s">
        <v>801</v>
      </c>
      <c r="J79" s="201"/>
      <c r="K79" s="201" t="s">
        <v>803</v>
      </c>
      <c r="L79" s="201"/>
      <c r="M79" s="201"/>
      <c r="N79" s="201">
        <v>12</v>
      </c>
      <c r="O79" s="201">
        <v>144</v>
      </c>
      <c r="P79" s="209"/>
      <c r="Q79" s="205"/>
      <c r="R79" s="204"/>
      <c r="S79" s="204">
        <f>'INFORME DIARIO MAQUINARIA'!$R79-'INFORME DIARIO MAQUINARIA'!$Q79</f>
        <v>0</v>
      </c>
      <c r="T79" s="203"/>
      <c r="U79" s="106"/>
      <c r="V79" s="106" t="str">
        <f>IF(U79-T79=0,"",U79-T79)</f>
        <v/>
      </c>
      <c r="W79" s="106"/>
      <c r="X79" s="106"/>
      <c r="Y79" s="106" t="str">
        <f>IF(X79-W79=0,"",X79-W79)</f>
        <v/>
      </c>
      <c r="Z79" s="106"/>
      <c r="AA79" s="106"/>
      <c r="AB79" s="106">
        <f>'INFORME DIARIO MAQUINARIA'!$AA79-'INFORME DIARIO MAQUINARIA'!$Z79</f>
        <v>0</v>
      </c>
      <c r="AC79" s="106"/>
      <c r="AD79" s="106"/>
      <c r="AE79" s="106" t="str">
        <f>IF(AD79-AC79=0,"",AD79-AC79)</f>
        <v/>
      </c>
      <c r="AF79" s="106"/>
      <c r="AG79" s="106"/>
      <c r="AH79" s="106" t="str">
        <f>IF(AG79-AF79=0,"",AG79-AF79)</f>
        <v/>
      </c>
      <c r="AI79" s="106"/>
      <c r="AJ79" s="106"/>
      <c r="AK79" s="106"/>
      <c r="AL79" s="106"/>
      <c r="AM79" s="106" t="str">
        <f>IF((AK79+AJ79)-AL79=0,"",(AK79+AJ79)-AL79)</f>
        <v/>
      </c>
      <c r="AN79" s="120" t="str">
        <f>IF(OR(AM79="",V79="",V79=0),"",ROUND(AM79/V79,2))</f>
        <v/>
      </c>
      <c r="AO79" s="106" t="str">
        <f>IF(OR(Y79="",AM79="",AM79=0),"",ROUND(Y79/AM79,2))</f>
        <v/>
      </c>
      <c r="AP79" s="106" t="str">
        <f>IF(OR(AM79="",Y79="",Y79=0),"",ROUND(AM79/Y79,2))</f>
        <v/>
      </c>
      <c r="AQ79" s="106" t="str">
        <f>IF(OR(L79="",V79="",V79=0),"",ROUND(L79/V79,1))</f>
        <v/>
      </c>
      <c r="AR79" s="106" t="str">
        <f>IF(OR('INFORME DIARIO MAQUINARIA'!$O79="",'INFORME DIARIO MAQUINARIA'!$AH79="",'INFORME DIARIO MAQUINARIA'!$AH79=0),"",ROUND('INFORME DIARIO MAQUINARIA'!$O79/'INFORME DIARIO MAQUINARIA'!$AH79,1))</f>
        <v/>
      </c>
      <c r="AS79" s="189" t="str">
        <f>IFERROR(IF(OR(V79="",AE79="",V79&lt;=0,AE79&lt;0),"",AE79/V79),"")</f>
        <v/>
      </c>
      <c r="AT79" s="106"/>
      <c r="AU79" s="106"/>
      <c r="AV79" s="106"/>
      <c r="AW79" s="106"/>
      <c r="AX79" s="106"/>
      <c r="AY79" s="106"/>
      <c r="AZ79" s="121"/>
    </row>
    <row r="80" spans="2:52" s="235" customFormat="1" ht="34.5" hidden="1" customHeight="1" thickBot="1" x14ac:dyDescent="0.3">
      <c r="B80" s="292">
        <v>46158</v>
      </c>
      <c r="C80" s="353" t="s">
        <v>314</v>
      </c>
      <c r="D80" s="352">
        <v>1</v>
      </c>
      <c r="E80" s="207" t="s">
        <v>104</v>
      </c>
      <c r="F80" s="207" t="s">
        <v>103</v>
      </c>
      <c r="G80" s="207">
        <v>8</v>
      </c>
      <c r="H80" s="207" t="s">
        <v>802</v>
      </c>
      <c r="I80" s="207" t="s">
        <v>801</v>
      </c>
      <c r="J80" s="207"/>
      <c r="K80" s="207" t="s">
        <v>800</v>
      </c>
      <c r="L80" s="207"/>
      <c r="M80" s="207">
        <v>288</v>
      </c>
      <c r="N80" s="207"/>
      <c r="O80" s="207"/>
      <c r="P80" s="206"/>
      <c r="Q80" s="205"/>
      <c r="R80" s="204"/>
      <c r="S80" s="204">
        <f>'INFORME DIARIO MAQUINARIA'!$R80-'INFORME DIARIO MAQUINARIA'!$Q80</f>
        <v>0</v>
      </c>
      <c r="T80" s="203"/>
      <c r="U80" s="106"/>
      <c r="V80" s="106" t="str">
        <f>IF(U80-T80=0,"",U80-T80)</f>
        <v/>
      </c>
      <c r="W80" s="106"/>
      <c r="X80" s="106"/>
      <c r="Y80" s="106" t="str">
        <f>IF(X80-W80=0,"",X80-W80)</f>
        <v/>
      </c>
      <c r="Z80" s="106"/>
      <c r="AA80" s="106"/>
      <c r="AB80" s="106">
        <f>'INFORME DIARIO MAQUINARIA'!$AA80-'INFORME DIARIO MAQUINARIA'!$Z80</f>
        <v>0</v>
      </c>
      <c r="AC80" s="106"/>
      <c r="AD80" s="106"/>
      <c r="AE80" s="106" t="str">
        <f>IF(AD80-AC80=0,"",AD80-AC80)</f>
        <v/>
      </c>
      <c r="AF80" s="106"/>
      <c r="AG80" s="106"/>
      <c r="AH80" s="106" t="str">
        <f>IF(AG80-AF80=0,"",AG80-AF80)</f>
        <v/>
      </c>
      <c r="AI80" s="106"/>
      <c r="AJ80" s="106"/>
      <c r="AK80" s="106"/>
      <c r="AL80" s="106"/>
      <c r="AM80" s="106" t="str">
        <f>IF((AK80+AJ80)-AL80=0,"",(AK80+AJ80)-AL80)</f>
        <v/>
      </c>
      <c r="AN80" s="120" t="str">
        <f>IF(OR(AM80="",V80="",V80=0),"",ROUND(AM80/V80,2))</f>
        <v/>
      </c>
      <c r="AO80" s="106" t="str">
        <f>IF(OR(Y80="",AM80="",AM80=0),"",ROUND(Y80/AM80,2))</f>
        <v/>
      </c>
      <c r="AP80" s="106" t="str">
        <f>IF(OR(AM80="",Y80="",Y80=0),"",ROUND(AM80/Y80,2))</f>
        <v/>
      </c>
      <c r="AQ80" s="106" t="str">
        <f>IF(OR(L80="",V80="",V80=0),"",ROUND(L80/V80,1))</f>
        <v/>
      </c>
      <c r="AR80" s="106" t="str">
        <f>IF(OR('INFORME DIARIO MAQUINARIA'!$O80="",'INFORME DIARIO MAQUINARIA'!$AH80="",'INFORME DIARIO MAQUINARIA'!$AH80=0),"",ROUND('INFORME DIARIO MAQUINARIA'!$O80/'INFORME DIARIO MAQUINARIA'!$AH80,1))</f>
        <v/>
      </c>
      <c r="AS80" s="189" t="str">
        <f>IFERROR(IF(OR(V80="",AE80="",V80&lt;=0,AE80&lt;0),"",AE80/V80),"")</f>
        <v/>
      </c>
      <c r="AT80" s="106"/>
      <c r="AU80" s="106"/>
      <c r="AV80" s="106"/>
      <c r="AW80" s="106"/>
      <c r="AX80" s="106"/>
      <c r="AY80" s="106"/>
      <c r="AZ80" s="121"/>
    </row>
    <row r="81" spans="2:52" s="235" customFormat="1" ht="45.75" hidden="1" customHeight="1" thickBot="1" x14ac:dyDescent="0.3">
      <c r="B81" s="359">
        <v>46158</v>
      </c>
      <c r="C81" s="358" t="s">
        <v>314</v>
      </c>
      <c r="D81" s="357">
        <v>1</v>
      </c>
      <c r="E81" s="223" t="s">
        <v>382</v>
      </c>
      <c r="F81" s="223" t="s">
        <v>381</v>
      </c>
      <c r="G81" s="223">
        <v>10</v>
      </c>
      <c r="H81" s="223" t="s">
        <v>799</v>
      </c>
      <c r="I81" s="223">
        <v>138</v>
      </c>
      <c r="J81" s="223"/>
      <c r="K81" s="223" t="s">
        <v>365</v>
      </c>
      <c r="L81" s="223">
        <v>739</v>
      </c>
      <c r="M81" s="223"/>
      <c r="N81" s="223"/>
      <c r="O81" s="223"/>
      <c r="P81" s="222"/>
      <c r="Q81" s="205"/>
      <c r="R81" s="204"/>
      <c r="S81" s="204">
        <f>'INFORME DIARIO MAQUINARIA'!$R81-'INFORME DIARIO MAQUINARIA'!$Q81</f>
        <v>0</v>
      </c>
      <c r="T81" s="203"/>
      <c r="U81" s="106"/>
      <c r="V81" s="106" t="str">
        <f>IF(U81-T81=0,"",U81-T81)</f>
        <v/>
      </c>
      <c r="W81" s="106"/>
      <c r="X81" s="106"/>
      <c r="Y81" s="106" t="str">
        <f>IF(X81-W81=0,"",X81-W81)</f>
        <v/>
      </c>
      <c r="Z81" s="106"/>
      <c r="AA81" s="106"/>
      <c r="AB81" s="106">
        <f>'INFORME DIARIO MAQUINARIA'!$AA81-'INFORME DIARIO MAQUINARIA'!$Z81</f>
        <v>0</v>
      </c>
      <c r="AC81" s="106"/>
      <c r="AD81" s="106"/>
      <c r="AE81" s="106" t="str">
        <f>IF(AD81-AC81=0,"",AD81-AC81)</f>
        <v/>
      </c>
      <c r="AF81" s="106"/>
      <c r="AG81" s="106"/>
      <c r="AH81" s="106" t="str">
        <f>IF(AG81-AF81=0,"",AG81-AF81)</f>
        <v/>
      </c>
      <c r="AI81" s="106"/>
      <c r="AJ81" s="106"/>
      <c r="AK81" s="106"/>
      <c r="AL81" s="106"/>
      <c r="AM81" s="106" t="str">
        <f>IF((AK81+AJ81)-AL81=0,"",(AK81+AJ81)-AL81)</f>
        <v/>
      </c>
      <c r="AN81" s="120" t="str">
        <f>IF(OR(AM81="",V81="",V81=0),"",ROUND(AM81/V81,2))</f>
        <v/>
      </c>
      <c r="AO81" s="106" t="str">
        <f>IF(OR(Y81="",AM81="",AM81=0),"",ROUND(Y81/AM81,2))</f>
        <v/>
      </c>
      <c r="AP81" s="106" t="str">
        <f>IF(OR(AM81="",Y81="",Y81=0),"",ROUND(AM81/Y81,2))</f>
        <v/>
      </c>
      <c r="AQ81" s="106" t="str">
        <f>IF(OR(L81="",V81="",V81=0),"",ROUND(L81/V81,1))</f>
        <v/>
      </c>
      <c r="AR81" s="106" t="str">
        <f>IF(OR('INFORME DIARIO MAQUINARIA'!$O81="",'INFORME DIARIO MAQUINARIA'!$AH81="",'INFORME DIARIO MAQUINARIA'!$AH81=0),"",ROUND('INFORME DIARIO MAQUINARIA'!$O81/'INFORME DIARIO MAQUINARIA'!$AH81,1))</f>
        <v/>
      </c>
      <c r="AS81" s="189" t="str">
        <f>IFERROR(IF(OR(V81="",AE81="",V81&lt;=0,AE81&lt;0),"",AE81/V81),"")</f>
        <v/>
      </c>
      <c r="AT81" s="106"/>
      <c r="AU81" s="106"/>
      <c r="AV81" s="106"/>
      <c r="AW81" s="106"/>
      <c r="AX81" s="106"/>
      <c r="AY81" s="106"/>
      <c r="AZ81" s="121"/>
    </row>
    <row r="82" spans="2:52" s="235" customFormat="1" ht="57.75" hidden="1" customHeight="1" x14ac:dyDescent="0.25">
      <c r="B82" s="252">
        <v>46160</v>
      </c>
      <c r="C82" s="348" t="s">
        <v>110</v>
      </c>
      <c r="D82" s="347">
        <v>1</v>
      </c>
      <c r="E82" s="212" t="s">
        <v>187</v>
      </c>
      <c r="F82" s="212" t="s">
        <v>202</v>
      </c>
      <c r="G82" s="212">
        <v>10</v>
      </c>
      <c r="H82" s="212" t="s">
        <v>785</v>
      </c>
      <c r="I82" s="212"/>
      <c r="J82" s="212"/>
      <c r="K82" s="212" t="s">
        <v>798</v>
      </c>
      <c r="L82" s="212"/>
      <c r="M82" s="212"/>
      <c r="N82" s="212"/>
      <c r="O82" s="212"/>
      <c r="P82" s="211"/>
      <c r="Q82" s="205"/>
      <c r="R82" s="204"/>
      <c r="S82" s="156">
        <f>'INFORME DIARIO MAQUINARIA'!$R82-'INFORME DIARIO MAQUINARIA'!$Q82</f>
        <v>0</v>
      </c>
      <c r="T82" s="203"/>
      <c r="U82" s="106"/>
      <c r="V82" s="106" t="str">
        <f>IF(U82-T82=0,"",U82-T82)</f>
        <v/>
      </c>
      <c r="W82" s="106"/>
      <c r="X82" s="106"/>
      <c r="Y82" s="106" t="str">
        <f>IF(X82-W82=0,"",X82-W82)</f>
        <v/>
      </c>
      <c r="Z82" s="106"/>
      <c r="AA82" s="106"/>
      <c r="AB82" s="106">
        <f>'INFORME DIARIO MAQUINARIA'!$AA82-'INFORME DIARIO MAQUINARIA'!$Z82</f>
        <v>0</v>
      </c>
      <c r="AC82" s="106"/>
      <c r="AD82" s="106"/>
      <c r="AE82" s="106" t="str">
        <f>IF(AD82-AC82=0,"",AD82-AC82)</f>
        <v/>
      </c>
      <c r="AF82" s="106"/>
      <c r="AG82" s="106"/>
      <c r="AH82" s="106" t="str">
        <f>IF(AG82-AF82=0,"",AG82-AF82)</f>
        <v/>
      </c>
      <c r="AI82" s="106"/>
      <c r="AJ82" s="106"/>
      <c r="AK82" s="106"/>
      <c r="AL82" s="106"/>
      <c r="AM82" s="106" t="str">
        <f>IF((AK82+AJ82)-AL82=0,"",(AK82+AJ82)-AL82)</f>
        <v/>
      </c>
      <c r="AN82" s="120" t="str">
        <f>IF(OR(AM82="",V82="",V82=0),"",ROUND(AM82/V82,2))</f>
        <v/>
      </c>
      <c r="AO82" s="106" t="str">
        <f>IF(OR(Y82="",AM82="",AM82=0),"",ROUND(Y82/AM82,2))</f>
        <v/>
      </c>
      <c r="AP82" s="106" t="str">
        <f>IF(OR(AM82="",Y82="",Y82=0),"",ROUND(AM82/Y82,2))</f>
        <v/>
      </c>
      <c r="AQ82" s="106" t="str">
        <f>IF(OR(L82="",V82="",V82=0),"",ROUND(L82/V82,1))</f>
        <v/>
      </c>
      <c r="AR82" s="106" t="str">
        <f>IF(OR('INFORME DIARIO MAQUINARIA'!$O82="",'INFORME DIARIO MAQUINARIA'!$AH82="",'INFORME DIARIO MAQUINARIA'!$AH82=0),"",ROUND('INFORME DIARIO MAQUINARIA'!$O82/'INFORME DIARIO MAQUINARIA'!$AH82,1))</f>
        <v/>
      </c>
      <c r="AS82" s="189" t="str">
        <f>IFERROR(IF(OR(V82="",AE82="",V82&lt;=0,AE82&lt;0),"",AE82/V82),"")</f>
        <v/>
      </c>
      <c r="AT82" s="106"/>
      <c r="AU82" s="106"/>
      <c r="AV82" s="106"/>
      <c r="AW82" s="106"/>
      <c r="AX82" s="106"/>
      <c r="AY82" s="106"/>
      <c r="AZ82" s="121"/>
    </row>
    <row r="83" spans="2:52" s="235" customFormat="1" ht="54.75" hidden="1" customHeight="1" x14ac:dyDescent="0.25">
      <c r="B83" s="268">
        <v>46160</v>
      </c>
      <c r="C83" s="346" t="s">
        <v>110</v>
      </c>
      <c r="D83" s="345">
        <v>1</v>
      </c>
      <c r="E83" s="201" t="s">
        <v>328</v>
      </c>
      <c r="F83" s="201" t="s">
        <v>88</v>
      </c>
      <c r="G83" s="201">
        <v>10</v>
      </c>
      <c r="H83" s="201" t="s">
        <v>785</v>
      </c>
      <c r="I83" s="201"/>
      <c r="J83" s="201"/>
      <c r="K83" s="201" t="s">
        <v>797</v>
      </c>
      <c r="L83" s="201"/>
      <c r="M83" s="201"/>
      <c r="N83" s="201"/>
      <c r="O83" s="201"/>
      <c r="P83" s="209"/>
      <c r="Q83" s="205"/>
      <c r="R83" s="204"/>
      <c r="S83" s="204">
        <f>'INFORME DIARIO MAQUINARIA'!$R83-'INFORME DIARIO MAQUINARIA'!$Q83</f>
        <v>0</v>
      </c>
      <c r="T83" s="203"/>
      <c r="U83" s="106"/>
      <c r="V83" s="106" t="str">
        <f>IF(U83-T83=0,"",U83-T83)</f>
        <v/>
      </c>
      <c r="W83" s="106"/>
      <c r="X83" s="106"/>
      <c r="Y83" s="106" t="str">
        <f>IF(X83-W83=0,"",X83-W83)</f>
        <v/>
      </c>
      <c r="Z83" s="106"/>
      <c r="AA83" s="106"/>
      <c r="AB83" s="106">
        <f>'INFORME DIARIO MAQUINARIA'!$AA83-'INFORME DIARIO MAQUINARIA'!$Z83</f>
        <v>0</v>
      </c>
      <c r="AC83" s="106"/>
      <c r="AD83" s="106"/>
      <c r="AE83" s="106" t="str">
        <f>IF(AD83-AC83=0,"",AD83-AC83)</f>
        <v/>
      </c>
      <c r="AF83" s="106"/>
      <c r="AG83" s="106"/>
      <c r="AH83" s="106" t="str">
        <f>IF(AG83-AF83=0,"",AG83-AF83)</f>
        <v/>
      </c>
      <c r="AI83" s="106"/>
      <c r="AJ83" s="106"/>
      <c r="AK83" s="106"/>
      <c r="AL83" s="106"/>
      <c r="AM83" s="106" t="str">
        <f>IF((AK83+AJ83)-AL83=0,"",(AK83+AJ83)-AL83)</f>
        <v/>
      </c>
      <c r="AN83" s="120" t="str">
        <f>IF(OR(AM83="",V83="",V83=0),"",ROUND(AM83/V83,2))</f>
        <v/>
      </c>
      <c r="AO83" s="106" t="str">
        <f>IF(OR(Y83="",AM83="",AM83=0),"",ROUND(Y83/AM83,2))</f>
        <v/>
      </c>
      <c r="AP83" s="106" t="str">
        <f>IF(OR(AM83="",Y83="",Y83=0),"",ROUND(AM83/Y83,2))</f>
        <v/>
      </c>
      <c r="AQ83" s="106" t="str">
        <f>IF(OR(L83="",V83="",V83=0),"",ROUND(L83/V83,1))</f>
        <v/>
      </c>
      <c r="AR83" s="106" t="str">
        <f>IF(OR('INFORME DIARIO MAQUINARIA'!$O83="",'INFORME DIARIO MAQUINARIA'!$AH83="",'INFORME DIARIO MAQUINARIA'!$AH83=0),"",ROUND('INFORME DIARIO MAQUINARIA'!$O83/'INFORME DIARIO MAQUINARIA'!$AH83,1))</f>
        <v/>
      </c>
      <c r="AS83" s="189" t="str">
        <f>IFERROR(IF(OR(V83="",AE83="",V83&lt;=0,AE83&lt;0),"",AE83/V83),"")</f>
        <v/>
      </c>
      <c r="AT83" s="106"/>
      <c r="AU83" s="106"/>
      <c r="AV83" s="106"/>
      <c r="AW83" s="106"/>
      <c r="AX83" s="106"/>
      <c r="AY83" s="106"/>
      <c r="AZ83" s="121"/>
    </row>
    <row r="84" spans="2:52" s="235" customFormat="1" ht="53.25" hidden="1" customHeight="1" x14ac:dyDescent="0.25">
      <c r="B84" s="268">
        <v>46160</v>
      </c>
      <c r="C84" s="346" t="s">
        <v>110</v>
      </c>
      <c r="D84" s="345">
        <v>1</v>
      </c>
      <c r="E84" s="201" t="s">
        <v>76</v>
      </c>
      <c r="F84" s="201" t="s">
        <v>75</v>
      </c>
      <c r="G84" s="201">
        <v>10</v>
      </c>
      <c r="H84" s="201" t="s">
        <v>785</v>
      </c>
      <c r="I84" s="201"/>
      <c r="J84" s="201"/>
      <c r="K84" s="201" t="s">
        <v>795</v>
      </c>
      <c r="L84" s="201"/>
      <c r="M84" s="201"/>
      <c r="N84" s="201"/>
      <c r="O84" s="201"/>
      <c r="P84" s="209"/>
      <c r="Q84" s="205"/>
      <c r="R84" s="204"/>
      <c r="S84" s="204">
        <f>'INFORME DIARIO MAQUINARIA'!$R84-'INFORME DIARIO MAQUINARIA'!$Q84</f>
        <v>0</v>
      </c>
      <c r="T84" s="203"/>
      <c r="U84" s="106"/>
      <c r="V84" s="106" t="str">
        <f>IF(U84-T84=0,"",U84-T84)</f>
        <v/>
      </c>
      <c r="W84" s="106"/>
      <c r="X84" s="106"/>
      <c r="Y84" s="106" t="str">
        <f>IF(X84-W84=0,"",X84-W84)</f>
        <v/>
      </c>
      <c r="Z84" s="106"/>
      <c r="AA84" s="106"/>
      <c r="AB84" s="106">
        <f>'INFORME DIARIO MAQUINARIA'!$AA84-'INFORME DIARIO MAQUINARIA'!$Z84</f>
        <v>0</v>
      </c>
      <c r="AC84" s="106"/>
      <c r="AD84" s="106"/>
      <c r="AE84" s="106" t="str">
        <f>IF(AD84-AC84=0,"",AD84-AC84)</f>
        <v/>
      </c>
      <c r="AF84" s="106"/>
      <c r="AG84" s="106"/>
      <c r="AH84" s="106" t="str">
        <f>IF(AG84-AF84=0,"",AG84-AF84)</f>
        <v/>
      </c>
      <c r="AI84" s="106"/>
      <c r="AJ84" s="106"/>
      <c r="AK84" s="106"/>
      <c r="AL84" s="106"/>
      <c r="AM84" s="106" t="str">
        <f>IF((AK84+AJ84)-AL84=0,"",(AK84+AJ84)-AL84)</f>
        <v/>
      </c>
      <c r="AN84" s="120" t="str">
        <f>IF(OR(AM84="",V84="",V84=0),"",ROUND(AM84/V84,2))</f>
        <v/>
      </c>
      <c r="AO84" s="106" t="str">
        <f>IF(OR(Y84="",AM84="",AM84=0),"",ROUND(Y84/AM84,2))</f>
        <v/>
      </c>
      <c r="AP84" s="106" t="str">
        <f>IF(OR(AM84="",Y84="",Y84=0),"",ROUND(AM84/Y84,2))</f>
        <v/>
      </c>
      <c r="AQ84" s="106" t="str">
        <f>IF(OR(L84="",V84="",V84=0),"",ROUND(L84/V84,1))</f>
        <v/>
      </c>
      <c r="AR84" s="106" t="str">
        <f>IF(OR('INFORME DIARIO MAQUINARIA'!$O84="",'INFORME DIARIO MAQUINARIA'!$AH84="",'INFORME DIARIO MAQUINARIA'!$AH84=0),"",ROUND('INFORME DIARIO MAQUINARIA'!$O84/'INFORME DIARIO MAQUINARIA'!$AH84,1))</f>
        <v/>
      </c>
      <c r="AS84" s="189" t="str">
        <f>IFERROR(IF(OR(V84="",AE84="",V84&lt;=0,AE84&lt;0),"",AE84/V84),"")</f>
        <v/>
      </c>
      <c r="AT84" s="106"/>
      <c r="AU84" s="106"/>
      <c r="AV84" s="106"/>
      <c r="AW84" s="106"/>
      <c r="AX84" s="106"/>
      <c r="AY84" s="106"/>
      <c r="AZ84" s="121"/>
    </row>
    <row r="85" spans="2:52" s="235" customFormat="1" ht="57.75" hidden="1" customHeight="1" x14ac:dyDescent="0.25">
      <c r="B85" s="268">
        <v>46160</v>
      </c>
      <c r="C85" s="346" t="s">
        <v>110</v>
      </c>
      <c r="D85" s="345">
        <v>1</v>
      </c>
      <c r="E85" s="201" t="s">
        <v>143</v>
      </c>
      <c r="F85" s="201" t="s">
        <v>117</v>
      </c>
      <c r="G85" s="201">
        <v>10</v>
      </c>
      <c r="H85" s="201" t="s">
        <v>785</v>
      </c>
      <c r="I85" s="201"/>
      <c r="J85" s="201"/>
      <c r="K85" s="201" t="s">
        <v>796</v>
      </c>
      <c r="L85" s="201"/>
      <c r="M85" s="201"/>
      <c r="N85" s="201"/>
      <c r="O85" s="201"/>
      <c r="P85" s="209"/>
      <c r="Q85" s="205"/>
      <c r="R85" s="204"/>
      <c r="S85" s="204">
        <f>'INFORME DIARIO MAQUINARIA'!$R85-'INFORME DIARIO MAQUINARIA'!$Q85</f>
        <v>0</v>
      </c>
      <c r="T85" s="203"/>
      <c r="U85" s="106"/>
      <c r="V85" s="106" t="str">
        <f>IF(U85-T85=0,"",U85-T85)</f>
        <v/>
      </c>
      <c r="W85" s="106"/>
      <c r="X85" s="106"/>
      <c r="Y85" s="106" t="str">
        <f>IF(X85-W85=0,"",X85-W85)</f>
        <v/>
      </c>
      <c r="Z85" s="106"/>
      <c r="AA85" s="106"/>
      <c r="AB85" s="106">
        <f>'INFORME DIARIO MAQUINARIA'!$AA85-'INFORME DIARIO MAQUINARIA'!$Z85</f>
        <v>0</v>
      </c>
      <c r="AC85" s="106"/>
      <c r="AD85" s="106"/>
      <c r="AE85" s="106" t="str">
        <f>IF(AD85-AC85=0,"",AD85-AC85)</f>
        <v/>
      </c>
      <c r="AF85" s="106"/>
      <c r="AG85" s="106"/>
      <c r="AH85" s="106" t="str">
        <f>IF(AG85-AF85=0,"",AG85-AF85)</f>
        <v/>
      </c>
      <c r="AI85" s="106"/>
      <c r="AJ85" s="106"/>
      <c r="AK85" s="106"/>
      <c r="AL85" s="106"/>
      <c r="AM85" s="106" t="str">
        <f>IF((AK85+AJ85)-AL85=0,"",(AK85+AJ85)-AL85)</f>
        <v/>
      </c>
      <c r="AN85" s="120" t="str">
        <f>IF(OR(AM85="",V85="",V85=0),"",ROUND(AM85/V85,2))</f>
        <v/>
      </c>
      <c r="AO85" s="106" t="str">
        <f>IF(OR(Y85="",AM85="",AM85=0),"",ROUND(Y85/AM85,2))</f>
        <v/>
      </c>
      <c r="AP85" s="106" t="str">
        <f>IF(OR(AM85="",Y85="",Y85=0),"",ROUND(AM85/Y85,2))</f>
        <v/>
      </c>
      <c r="AQ85" s="106" t="str">
        <f>IF(OR(L85="",V85="",V85=0),"",ROUND(L85/V85,1))</f>
        <v/>
      </c>
      <c r="AR85" s="106" t="str">
        <f>IF(OR('INFORME DIARIO MAQUINARIA'!$O85="",'INFORME DIARIO MAQUINARIA'!$AH85="",'INFORME DIARIO MAQUINARIA'!$AH85=0),"",ROUND('INFORME DIARIO MAQUINARIA'!$O85/'INFORME DIARIO MAQUINARIA'!$AH85,1))</f>
        <v/>
      </c>
      <c r="AS85" s="189" t="str">
        <f>IFERROR(IF(OR(V85="",AE85="",V85&lt;=0,AE85&lt;0),"",AE85/V85),"")</f>
        <v/>
      </c>
      <c r="AT85" s="106"/>
      <c r="AU85" s="106"/>
      <c r="AV85" s="106"/>
      <c r="AW85" s="106"/>
      <c r="AX85" s="106"/>
      <c r="AY85" s="106"/>
      <c r="AZ85" s="121"/>
    </row>
    <row r="86" spans="2:52" s="235" customFormat="1" ht="51.75" hidden="1" customHeight="1" thickBot="1" x14ac:dyDescent="0.3">
      <c r="B86" s="292">
        <v>46160</v>
      </c>
      <c r="C86" s="353" t="s">
        <v>110</v>
      </c>
      <c r="D86" s="352">
        <v>1</v>
      </c>
      <c r="E86" s="207" t="s">
        <v>155</v>
      </c>
      <c r="F86" s="207" t="s">
        <v>81</v>
      </c>
      <c r="G86" s="207">
        <v>10</v>
      </c>
      <c r="H86" s="207" t="s">
        <v>785</v>
      </c>
      <c r="I86" s="207"/>
      <c r="J86" s="207"/>
      <c r="K86" s="207" t="s">
        <v>795</v>
      </c>
      <c r="L86" s="207"/>
      <c r="M86" s="207"/>
      <c r="N86" s="207"/>
      <c r="O86" s="207"/>
      <c r="P86" s="206"/>
      <c r="Q86" s="205"/>
      <c r="R86" s="204"/>
      <c r="S86" s="204">
        <f>'INFORME DIARIO MAQUINARIA'!$R86-'INFORME DIARIO MAQUINARIA'!$Q86</f>
        <v>0</v>
      </c>
      <c r="T86" s="203"/>
      <c r="U86" s="106"/>
      <c r="V86" s="106" t="str">
        <f>IF(U86-T86=0,"",U86-T86)</f>
        <v/>
      </c>
      <c r="W86" s="106"/>
      <c r="X86" s="106"/>
      <c r="Y86" s="106" t="str">
        <f>IF(X86-W86=0,"",X86-W86)</f>
        <v/>
      </c>
      <c r="Z86" s="106"/>
      <c r="AA86" s="106"/>
      <c r="AB86" s="106">
        <f>'INFORME DIARIO MAQUINARIA'!$AA86-'INFORME DIARIO MAQUINARIA'!$Z86</f>
        <v>0</v>
      </c>
      <c r="AC86" s="106"/>
      <c r="AD86" s="106"/>
      <c r="AE86" s="106" t="str">
        <f>IF(AD86-AC86=0,"",AD86-AC86)</f>
        <v/>
      </c>
      <c r="AF86" s="106"/>
      <c r="AG86" s="106"/>
      <c r="AH86" s="106" t="str">
        <f>IF(AG86-AF86=0,"",AG86-AF86)</f>
        <v/>
      </c>
      <c r="AI86" s="106"/>
      <c r="AJ86" s="106"/>
      <c r="AK86" s="106"/>
      <c r="AL86" s="106"/>
      <c r="AM86" s="106" t="str">
        <f>IF((AK86+AJ86)-AL86=0,"",(AK86+AJ86)-AL86)</f>
        <v/>
      </c>
      <c r="AN86" s="120" t="str">
        <f>IF(OR(AM86="",V86="",V86=0),"",ROUND(AM86/V86,2))</f>
        <v/>
      </c>
      <c r="AO86" s="106" t="str">
        <f>IF(OR(Y86="",AM86="",AM86=0),"",ROUND(Y86/AM86,2))</f>
        <v/>
      </c>
      <c r="AP86" s="106" t="str">
        <f>IF(OR(AM86="",Y86="",Y86=0),"",ROUND(AM86/Y86,2))</f>
        <v/>
      </c>
      <c r="AQ86" s="106" t="str">
        <f>IF(OR(L86="",V86="",V86=0),"",ROUND(L86/V86,1))</f>
        <v/>
      </c>
      <c r="AR86" s="106" t="str">
        <f>IF(OR('INFORME DIARIO MAQUINARIA'!$O86="",'INFORME DIARIO MAQUINARIA'!$AH86="",'INFORME DIARIO MAQUINARIA'!$AH86=0),"",ROUND('INFORME DIARIO MAQUINARIA'!$O86/'INFORME DIARIO MAQUINARIA'!$AH86,1))</f>
        <v/>
      </c>
      <c r="AS86" s="189" t="str">
        <f>IFERROR(IF(OR(V86="",AE86="",V86&lt;=0,AE86&lt;0),"",AE86/V86),"")</f>
        <v/>
      </c>
      <c r="AT86" s="106"/>
      <c r="AU86" s="106"/>
      <c r="AV86" s="106"/>
      <c r="AW86" s="106"/>
      <c r="AX86" s="106"/>
      <c r="AY86" s="106"/>
      <c r="AZ86" s="121"/>
    </row>
    <row r="87" spans="2:52" s="235" customFormat="1" ht="61.5" hidden="1" customHeight="1" x14ac:dyDescent="0.25">
      <c r="B87" s="252">
        <v>46161</v>
      </c>
      <c r="C87" s="348" t="s">
        <v>59</v>
      </c>
      <c r="D87" s="347">
        <v>1</v>
      </c>
      <c r="E87" s="212" t="s">
        <v>143</v>
      </c>
      <c r="F87" s="212" t="s">
        <v>117</v>
      </c>
      <c r="G87" s="212">
        <v>10</v>
      </c>
      <c r="H87" s="212" t="s">
        <v>785</v>
      </c>
      <c r="I87" s="212"/>
      <c r="J87" s="212"/>
      <c r="K87" s="212" t="s">
        <v>794</v>
      </c>
      <c r="L87" s="212"/>
      <c r="M87" s="212"/>
      <c r="N87" s="212"/>
      <c r="O87" s="212"/>
      <c r="P87" s="211"/>
      <c r="Q87" s="205"/>
      <c r="R87" s="204"/>
      <c r="S87" s="204">
        <f>'INFORME DIARIO MAQUINARIA'!$R87-'INFORME DIARIO MAQUINARIA'!$Q87</f>
        <v>0</v>
      </c>
      <c r="T87" s="203"/>
      <c r="U87" s="106"/>
      <c r="V87" s="106" t="str">
        <f>IF(U87-T87=0,"",U87-T87)</f>
        <v/>
      </c>
      <c r="W87" s="106"/>
      <c r="X87" s="106"/>
      <c r="Y87" s="106" t="str">
        <f>IF(X87-W87=0,"",X87-W87)</f>
        <v/>
      </c>
      <c r="Z87" s="106"/>
      <c r="AA87" s="106"/>
      <c r="AB87" s="106">
        <f>'INFORME DIARIO MAQUINARIA'!$AA87-'INFORME DIARIO MAQUINARIA'!$Z87</f>
        <v>0</v>
      </c>
      <c r="AC87" s="106"/>
      <c r="AD87" s="106"/>
      <c r="AE87" s="106" t="str">
        <f>IF(AD87-AC87=0,"",AD87-AC87)</f>
        <v/>
      </c>
      <c r="AF87" s="106"/>
      <c r="AG87" s="106"/>
      <c r="AH87" s="106" t="str">
        <f>IF(AG87-AF87=0,"",AG87-AF87)</f>
        <v/>
      </c>
      <c r="AI87" s="106"/>
      <c r="AJ87" s="106"/>
      <c r="AK87" s="106"/>
      <c r="AL87" s="106"/>
      <c r="AM87" s="106" t="str">
        <f>IF((AK87+AJ87)-AL87=0,"",(AK87+AJ87)-AL87)</f>
        <v/>
      </c>
      <c r="AN87" s="120" t="str">
        <f>IF(OR(AM87="",V87="",V87=0),"",ROUND(AM87/V87,2))</f>
        <v/>
      </c>
      <c r="AO87" s="106" t="str">
        <f>IF(OR(Y87="",AM87="",AM87=0),"",ROUND(Y87/AM87,2))</f>
        <v/>
      </c>
      <c r="AP87" s="106" t="str">
        <f>IF(OR(AM87="",Y87="",Y87=0),"",ROUND(AM87/Y87,2))</f>
        <v/>
      </c>
      <c r="AQ87" s="106" t="str">
        <f>IF(OR(L87="",V87="",V87=0),"",ROUND(L87/V87,1))</f>
        <v/>
      </c>
      <c r="AR87" s="106" t="str">
        <f>IF(OR('INFORME DIARIO MAQUINARIA'!$O87="",'INFORME DIARIO MAQUINARIA'!$AH87="",'INFORME DIARIO MAQUINARIA'!$AH87=0),"",ROUND('INFORME DIARIO MAQUINARIA'!$O87/'INFORME DIARIO MAQUINARIA'!$AH87,1))</f>
        <v/>
      </c>
      <c r="AS87" s="189" t="str">
        <f>IFERROR(IF(OR(V87="",AE87="",V87&lt;=0,AE87&lt;0),"",AE87/V87),"")</f>
        <v/>
      </c>
      <c r="AT87" s="106"/>
      <c r="AU87" s="106"/>
      <c r="AV87" s="106"/>
      <c r="AW87" s="106"/>
      <c r="AX87" s="106"/>
      <c r="AY87" s="106"/>
      <c r="AZ87" s="121"/>
    </row>
    <row r="88" spans="2:52" s="235" customFormat="1" ht="57.75" hidden="1" customHeight="1" x14ac:dyDescent="0.25">
      <c r="B88" s="268">
        <v>46161</v>
      </c>
      <c r="C88" s="346" t="s">
        <v>59</v>
      </c>
      <c r="D88" s="345">
        <v>1</v>
      </c>
      <c r="E88" s="201" t="s">
        <v>195</v>
      </c>
      <c r="F88" s="201" t="s">
        <v>221</v>
      </c>
      <c r="G88" s="201">
        <v>10</v>
      </c>
      <c r="H88" s="201" t="s">
        <v>785</v>
      </c>
      <c r="I88" s="201"/>
      <c r="J88" s="201"/>
      <c r="K88" s="201" t="s">
        <v>793</v>
      </c>
      <c r="L88" s="201"/>
      <c r="M88" s="201"/>
      <c r="N88" s="201"/>
      <c r="O88" s="201"/>
      <c r="P88" s="209"/>
      <c r="Q88" s="205"/>
      <c r="R88" s="204"/>
      <c r="S88" s="204">
        <f>'INFORME DIARIO MAQUINARIA'!$R88-'INFORME DIARIO MAQUINARIA'!$Q88</f>
        <v>0</v>
      </c>
      <c r="T88" s="203"/>
      <c r="U88" s="106"/>
      <c r="V88" s="106" t="str">
        <f>IF(U88-T88=0,"",U88-T88)</f>
        <v/>
      </c>
      <c r="W88" s="106"/>
      <c r="X88" s="106"/>
      <c r="Y88" s="106" t="str">
        <f>IF(X88-W88=0,"",X88-W88)</f>
        <v/>
      </c>
      <c r="Z88" s="106"/>
      <c r="AA88" s="106"/>
      <c r="AB88" s="106">
        <f>'INFORME DIARIO MAQUINARIA'!$AA88-'INFORME DIARIO MAQUINARIA'!$Z88</f>
        <v>0</v>
      </c>
      <c r="AC88" s="106"/>
      <c r="AD88" s="106"/>
      <c r="AE88" s="106" t="str">
        <f>IF(AD88-AC88=0,"",AD88-AC88)</f>
        <v/>
      </c>
      <c r="AF88" s="106"/>
      <c r="AG88" s="106"/>
      <c r="AH88" s="106" t="str">
        <f>IF(AG88-AF88=0,"",AG88-AF88)</f>
        <v/>
      </c>
      <c r="AI88" s="106"/>
      <c r="AJ88" s="106"/>
      <c r="AK88" s="106"/>
      <c r="AL88" s="106"/>
      <c r="AM88" s="106" t="str">
        <f>IF((AK88+AJ88)-AL88=0,"",(AK88+AJ88)-AL88)</f>
        <v/>
      </c>
      <c r="AN88" s="120" t="str">
        <f>IF(OR(AM88="",V88="",V88=0),"",ROUND(AM88/V88,2))</f>
        <v/>
      </c>
      <c r="AO88" s="106" t="str">
        <f>IF(OR(Y88="",AM88="",AM88=0),"",ROUND(Y88/AM88,2))</f>
        <v/>
      </c>
      <c r="AP88" s="106" t="str">
        <f>IF(OR(AM88="",Y88="",Y88=0),"",ROUND(AM88/Y88,2))</f>
        <v/>
      </c>
      <c r="AQ88" s="106" t="str">
        <f>IF(OR(L88="",V88="",V88=0),"",ROUND(L88/V88,1))</f>
        <v/>
      </c>
      <c r="AR88" s="106" t="str">
        <f>IF(OR('INFORME DIARIO MAQUINARIA'!$O88="",'INFORME DIARIO MAQUINARIA'!$AH88="",'INFORME DIARIO MAQUINARIA'!$AH88=0),"",ROUND('INFORME DIARIO MAQUINARIA'!$O88/'INFORME DIARIO MAQUINARIA'!$AH88,1))</f>
        <v/>
      </c>
      <c r="AS88" s="189" t="str">
        <f>IFERROR(IF(OR(V88="",AE88="",V88&lt;=0,AE88&lt;0),"",AE88/V88),"")</f>
        <v/>
      </c>
      <c r="AT88" s="106"/>
      <c r="AU88" s="106"/>
      <c r="AV88" s="106"/>
      <c r="AW88" s="106"/>
      <c r="AX88" s="106"/>
      <c r="AY88" s="106"/>
      <c r="AZ88" s="121"/>
    </row>
    <row r="89" spans="2:52" s="235" customFormat="1" ht="54.75" hidden="1" customHeight="1" x14ac:dyDescent="0.25">
      <c r="B89" s="268">
        <v>46161</v>
      </c>
      <c r="C89" s="346" t="s">
        <v>59</v>
      </c>
      <c r="D89" s="345">
        <v>1</v>
      </c>
      <c r="E89" s="201" t="s">
        <v>82</v>
      </c>
      <c r="F89" s="201" t="s">
        <v>239</v>
      </c>
      <c r="G89" s="201">
        <v>10</v>
      </c>
      <c r="H89" s="201" t="s">
        <v>785</v>
      </c>
      <c r="I89" s="201"/>
      <c r="J89" s="201"/>
      <c r="K89" s="201" t="s">
        <v>792</v>
      </c>
      <c r="L89" s="201"/>
      <c r="M89" s="201"/>
      <c r="N89" s="201"/>
      <c r="O89" s="201"/>
      <c r="P89" s="209"/>
      <c r="Q89" s="205"/>
      <c r="R89" s="204"/>
      <c r="S89" s="204">
        <f>'INFORME DIARIO MAQUINARIA'!$R89-'INFORME DIARIO MAQUINARIA'!$Q89</f>
        <v>0</v>
      </c>
      <c r="T89" s="203"/>
      <c r="U89" s="106"/>
      <c r="V89" s="106" t="str">
        <f>IF(U89-T89=0,"",U89-T89)</f>
        <v/>
      </c>
      <c r="W89" s="106"/>
      <c r="X89" s="106"/>
      <c r="Y89" s="106" t="str">
        <f>IF(X89-W89=0,"",X89-W89)</f>
        <v/>
      </c>
      <c r="Z89" s="106"/>
      <c r="AA89" s="106"/>
      <c r="AB89" s="106">
        <f>'INFORME DIARIO MAQUINARIA'!$AA89-'INFORME DIARIO MAQUINARIA'!$Z89</f>
        <v>0</v>
      </c>
      <c r="AC89" s="106"/>
      <c r="AD89" s="106"/>
      <c r="AE89" s="106" t="str">
        <f>IF(AD89-AC89=0,"",AD89-AC89)</f>
        <v/>
      </c>
      <c r="AF89" s="106"/>
      <c r="AG89" s="106"/>
      <c r="AH89" s="106" t="str">
        <f>IF(AG89-AF89=0,"",AG89-AF89)</f>
        <v/>
      </c>
      <c r="AI89" s="106"/>
      <c r="AJ89" s="106"/>
      <c r="AK89" s="106"/>
      <c r="AL89" s="106"/>
      <c r="AM89" s="106" t="str">
        <f>IF((AK89+AJ89)-AL89=0,"",(AK89+AJ89)-AL89)</f>
        <v/>
      </c>
      <c r="AN89" s="120" t="str">
        <f>IF(OR(AM89="",V89="",V89=0),"",ROUND(AM89/V89,2))</f>
        <v/>
      </c>
      <c r="AO89" s="106" t="str">
        <f>IF(OR(Y89="",AM89="",AM89=0),"",ROUND(Y89/AM89,2))</f>
        <v/>
      </c>
      <c r="AP89" s="106" t="str">
        <f>IF(OR(AM89="",Y89="",Y89=0),"",ROUND(AM89/Y89,2))</f>
        <v/>
      </c>
      <c r="AQ89" s="106" t="str">
        <f>IF(OR(L89="",V89="",V89=0),"",ROUND(L89/V89,1))</f>
        <v/>
      </c>
      <c r="AR89" s="106" t="str">
        <f>IF(OR('INFORME DIARIO MAQUINARIA'!$O89="",'INFORME DIARIO MAQUINARIA'!$AH89="",'INFORME DIARIO MAQUINARIA'!$AH89=0),"",ROUND('INFORME DIARIO MAQUINARIA'!$O89/'INFORME DIARIO MAQUINARIA'!$AH89,1))</f>
        <v/>
      </c>
      <c r="AS89" s="189" t="str">
        <f>IFERROR(IF(OR(V89="",AE89="",V89&lt;=0,AE89&lt;0),"",AE89/V89),"")</f>
        <v/>
      </c>
      <c r="AT89" s="106"/>
      <c r="AU89" s="106"/>
      <c r="AV89" s="106"/>
      <c r="AW89" s="106"/>
      <c r="AX89" s="106"/>
      <c r="AY89" s="106"/>
      <c r="AZ89" s="121"/>
    </row>
    <row r="90" spans="2:52" s="235" customFormat="1" ht="56.25" hidden="1" customHeight="1" thickBot="1" x14ac:dyDescent="0.3">
      <c r="B90" s="292">
        <v>46161</v>
      </c>
      <c r="C90" s="353" t="s">
        <v>59</v>
      </c>
      <c r="D90" s="352">
        <v>1</v>
      </c>
      <c r="E90" s="207" t="s">
        <v>95</v>
      </c>
      <c r="F90" s="207" t="s">
        <v>161</v>
      </c>
      <c r="G90" s="207">
        <v>10</v>
      </c>
      <c r="H90" s="207" t="s">
        <v>785</v>
      </c>
      <c r="I90" s="207"/>
      <c r="J90" s="207"/>
      <c r="K90" s="207" t="s">
        <v>791</v>
      </c>
      <c r="L90" s="207"/>
      <c r="M90" s="207"/>
      <c r="N90" s="207"/>
      <c r="O90" s="207"/>
      <c r="P90" s="206"/>
      <c r="Q90" s="205"/>
      <c r="R90" s="204"/>
      <c r="S90" s="156">
        <f>'INFORME DIARIO MAQUINARIA'!$R90-'INFORME DIARIO MAQUINARIA'!$Q90</f>
        <v>0</v>
      </c>
      <c r="T90" s="203"/>
      <c r="U90" s="106"/>
      <c r="V90" s="106" t="str">
        <f>IF(U90-T90=0,"",U90-T90)</f>
        <v/>
      </c>
      <c r="W90" s="106"/>
      <c r="X90" s="106"/>
      <c r="Y90" s="106" t="str">
        <f>IF(X90-W90=0,"",X90-W90)</f>
        <v/>
      </c>
      <c r="Z90" s="106"/>
      <c r="AA90" s="106"/>
      <c r="AB90" s="106">
        <f>'INFORME DIARIO MAQUINARIA'!$AA90-'INFORME DIARIO MAQUINARIA'!$Z90</f>
        <v>0</v>
      </c>
      <c r="AC90" s="106"/>
      <c r="AD90" s="106"/>
      <c r="AE90" s="106" t="str">
        <f>IF(AD90-AC90=0,"",AD90-AC90)</f>
        <v/>
      </c>
      <c r="AF90" s="106"/>
      <c r="AG90" s="106"/>
      <c r="AH90" s="106" t="str">
        <f>IF(AG90-AF90=0,"",AG90-AF90)</f>
        <v/>
      </c>
      <c r="AI90" s="106"/>
      <c r="AJ90" s="106"/>
      <c r="AK90" s="106"/>
      <c r="AL90" s="106"/>
      <c r="AM90" s="106" t="str">
        <f>IF((AK90+AJ90)-AL90=0,"",(AK90+AJ90)-AL90)</f>
        <v/>
      </c>
      <c r="AN90" s="120" t="str">
        <f>IF(OR(AM90="",V90="",V90=0),"",ROUND(AM90/V90,2))</f>
        <v/>
      </c>
      <c r="AO90" s="106" t="str">
        <f>IF(OR(Y90="",AM90="",AM90=0),"",ROUND(Y90/AM90,2))</f>
        <v/>
      </c>
      <c r="AP90" s="106" t="str">
        <f>IF(OR(AM90="",Y90="",Y90=0),"",ROUND(AM90/Y90,2))</f>
        <v/>
      </c>
      <c r="AQ90" s="106" t="str">
        <f>IF(OR(L90="",V90="",V90=0),"",ROUND(L90/V90,1))</f>
        <v/>
      </c>
      <c r="AR90" s="106" t="str">
        <f>IF(OR('INFORME DIARIO MAQUINARIA'!$O90="",'INFORME DIARIO MAQUINARIA'!$AH90="",'INFORME DIARIO MAQUINARIA'!$AH90=0),"",ROUND('INFORME DIARIO MAQUINARIA'!$O90/'INFORME DIARIO MAQUINARIA'!$AH90,1))</f>
        <v/>
      </c>
      <c r="AS90" s="189" t="str">
        <f>IFERROR(IF(OR(V90="",AE90="",V90&lt;=0,AE90&lt;0),"",AE90/V90),"")</f>
        <v/>
      </c>
      <c r="AT90" s="106"/>
      <c r="AU90" s="106"/>
      <c r="AV90" s="106"/>
      <c r="AW90" s="106"/>
      <c r="AX90" s="106"/>
      <c r="AY90" s="106"/>
      <c r="AZ90" s="121"/>
    </row>
    <row r="91" spans="2:52" s="235" customFormat="1" ht="45.75" hidden="1" customHeight="1" x14ac:dyDescent="0.25">
      <c r="B91" s="252">
        <v>46162</v>
      </c>
      <c r="C91" s="348" t="s">
        <v>57</v>
      </c>
      <c r="D91" s="347">
        <v>1</v>
      </c>
      <c r="E91" s="212" t="s">
        <v>781</v>
      </c>
      <c r="F91" s="212" t="s">
        <v>263</v>
      </c>
      <c r="G91" s="212">
        <v>6</v>
      </c>
      <c r="H91" s="212" t="s">
        <v>790</v>
      </c>
      <c r="I91" s="212">
        <v>427</v>
      </c>
      <c r="J91" s="212"/>
      <c r="K91" s="212" t="s">
        <v>753</v>
      </c>
      <c r="L91" s="212">
        <v>1200</v>
      </c>
      <c r="M91" s="212"/>
      <c r="N91" s="212"/>
      <c r="O91" s="212"/>
      <c r="P91" s="211"/>
      <c r="Q91" s="205"/>
      <c r="R91" s="204"/>
      <c r="S91" s="204">
        <f>'INFORME DIARIO MAQUINARIA'!$R91-'INFORME DIARIO MAQUINARIA'!$Q91</f>
        <v>0</v>
      </c>
      <c r="T91" s="203"/>
      <c r="U91" s="106"/>
      <c r="V91" s="106" t="str">
        <f>IF(U91-T91=0,"",U91-T91)</f>
        <v/>
      </c>
      <c r="W91" s="106"/>
      <c r="X91" s="106"/>
      <c r="Y91" s="106" t="str">
        <f>IF(X91-W91=0,"",X91-W91)</f>
        <v/>
      </c>
      <c r="Z91" s="106"/>
      <c r="AA91" s="106"/>
      <c r="AB91" s="106">
        <f>'INFORME DIARIO MAQUINARIA'!$AA91-'INFORME DIARIO MAQUINARIA'!$Z91</f>
        <v>0</v>
      </c>
      <c r="AC91" s="106"/>
      <c r="AD91" s="106"/>
      <c r="AE91" s="106" t="str">
        <f>IF(AD91-AC91=0,"",AD91-AC91)</f>
        <v/>
      </c>
      <c r="AF91" s="106"/>
      <c r="AG91" s="106"/>
      <c r="AH91" s="106" t="str">
        <f>IF(AG91-AF91=0,"",AG91-AF91)</f>
        <v/>
      </c>
      <c r="AI91" s="106"/>
      <c r="AJ91" s="106"/>
      <c r="AK91" s="106"/>
      <c r="AL91" s="106"/>
      <c r="AM91" s="106" t="str">
        <f>IF((AK91+AJ91)-AL91=0,"",(AK91+AJ91)-AL91)</f>
        <v/>
      </c>
      <c r="AN91" s="120" t="str">
        <f>IF(OR(AM91="",V91="",V91=0),"",ROUND(AM91/V91,2))</f>
        <v/>
      </c>
      <c r="AO91" s="106" t="str">
        <f>IF(OR(Y91="",AM91="",AM91=0),"",ROUND(Y91/AM91,2))</f>
        <v/>
      </c>
      <c r="AP91" s="106" t="str">
        <f>IF(OR(AM91="",Y91="",Y91=0),"",ROUND(AM91/Y91,2))</f>
        <v/>
      </c>
      <c r="AQ91" s="106" t="str">
        <f>IF(OR(L91="",V91="",V91=0),"",ROUND(L91/V91,1))</f>
        <v/>
      </c>
      <c r="AR91" s="106" t="str">
        <f>IF(OR('INFORME DIARIO MAQUINARIA'!$O91="",'INFORME DIARIO MAQUINARIA'!$AH91="",'INFORME DIARIO MAQUINARIA'!$AH91=0),"",ROUND('INFORME DIARIO MAQUINARIA'!$O91/'INFORME DIARIO MAQUINARIA'!$AH91,1))</f>
        <v/>
      </c>
      <c r="AS91" s="189" t="str">
        <f>IFERROR(IF(OR(V91="",AE91="",V91&lt;=0,AE91&lt;0),"",AE91/V91),"")</f>
        <v/>
      </c>
      <c r="AT91" s="106"/>
      <c r="AU91" s="106"/>
      <c r="AV91" s="106"/>
      <c r="AW91" s="106"/>
      <c r="AX91" s="106"/>
      <c r="AY91" s="106"/>
      <c r="AZ91" s="121"/>
    </row>
    <row r="92" spans="2:52" s="235" customFormat="1" ht="47.25" hidden="1" customHeight="1" x14ac:dyDescent="0.25">
      <c r="B92" s="268">
        <v>46162</v>
      </c>
      <c r="C92" s="346" t="s">
        <v>57</v>
      </c>
      <c r="D92" s="345">
        <v>1</v>
      </c>
      <c r="E92" s="201" t="s">
        <v>734</v>
      </c>
      <c r="F92" s="201" t="s">
        <v>446</v>
      </c>
      <c r="G92" s="201">
        <v>6</v>
      </c>
      <c r="H92" s="201" t="s">
        <v>788</v>
      </c>
      <c r="I92" s="201">
        <v>427</v>
      </c>
      <c r="J92" s="201"/>
      <c r="K92" s="201" t="s">
        <v>789</v>
      </c>
      <c r="L92" s="201"/>
      <c r="M92" s="201">
        <v>72</v>
      </c>
      <c r="N92" s="201"/>
      <c r="O92" s="201"/>
      <c r="P92" s="209"/>
      <c r="Q92" s="205"/>
      <c r="R92" s="204"/>
      <c r="S92" s="204">
        <f>'INFORME DIARIO MAQUINARIA'!$R92-'INFORME DIARIO MAQUINARIA'!$Q92</f>
        <v>0</v>
      </c>
      <c r="T92" s="203"/>
      <c r="U92" s="106"/>
      <c r="V92" s="106" t="str">
        <f>IF(U92-T92=0,"",U92-T92)</f>
        <v/>
      </c>
      <c r="W92" s="106"/>
      <c r="X92" s="106"/>
      <c r="Y92" s="106" t="str">
        <f>IF(X92-W92=0,"",X92-W92)</f>
        <v/>
      </c>
      <c r="Z92" s="106"/>
      <c r="AA92" s="106"/>
      <c r="AB92" s="106">
        <f>'INFORME DIARIO MAQUINARIA'!$AA92-'INFORME DIARIO MAQUINARIA'!$Z92</f>
        <v>0</v>
      </c>
      <c r="AC92" s="106"/>
      <c r="AD92" s="106"/>
      <c r="AE92" s="106" t="str">
        <f>IF(AD92-AC92=0,"",AD92-AC92)</f>
        <v/>
      </c>
      <c r="AF92" s="106"/>
      <c r="AG92" s="106"/>
      <c r="AH92" s="106" t="str">
        <f>IF(AG92-AF92=0,"",AG92-AF92)</f>
        <v/>
      </c>
      <c r="AI92" s="106"/>
      <c r="AJ92" s="106"/>
      <c r="AK92" s="106"/>
      <c r="AL92" s="106"/>
      <c r="AM92" s="106" t="str">
        <f>IF((AK92+AJ92)-AL92=0,"",(AK92+AJ92)-AL92)</f>
        <v/>
      </c>
      <c r="AN92" s="120" t="str">
        <f>IF(OR(AM92="",V92="",V92=0),"",ROUND(AM92/V92,2))</f>
        <v/>
      </c>
      <c r="AO92" s="106" t="str">
        <f>IF(OR(Y92="",AM92="",AM92=0),"",ROUND(Y92/AM92,2))</f>
        <v/>
      </c>
      <c r="AP92" s="106" t="str">
        <f>IF(OR(AM92="",Y92="",Y92=0),"",ROUND(AM92/Y92,2))</f>
        <v/>
      </c>
      <c r="AQ92" s="106" t="str">
        <f>IF(OR(L92="",V92="",V92=0),"",ROUND(L92/V92,1))</f>
        <v/>
      </c>
      <c r="AR92" s="106" t="str">
        <f>IF(OR('INFORME DIARIO MAQUINARIA'!$O92="",'INFORME DIARIO MAQUINARIA'!$AH92="",'INFORME DIARIO MAQUINARIA'!$AH92=0),"",ROUND('INFORME DIARIO MAQUINARIA'!$O92/'INFORME DIARIO MAQUINARIA'!$AH92,1))</f>
        <v/>
      </c>
      <c r="AS92" s="189" t="str">
        <f>IFERROR(IF(OR(V92="",AE92="",V92&lt;=0,AE92&lt;0),"",AE92/V92),"")</f>
        <v/>
      </c>
      <c r="AT92" s="106"/>
      <c r="AU92" s="106"/>
      <c r="AV92" s="106"/>
      <c r="AW92" s="106"/>
      <c r="AX92" s="106"/>
      <c r="AY92" s="106"/>
      <c r="AZ92" s="121"/>
    </row>
    <row r="93" spans="2:52" s="235" customFormat="1" ht="44.25" hidden="1" customHeight="1" x14ac:dyDescent="0.25">
      <c r="B93" s="268">
        <v>46162</v>
      </c>
      <c r="C93" s="346" t="s">
        <v>353</v>
      </c>
      <c r="D93" s="345">
        <v>1</v>
      </c>
      <c r="E93" s="201" t="s">
        <v>86</v>
      </c>
      <c r="F93" s="201" t="s">
        <v>199</v>
      </c>
      <c r="G93" s="201">
        <v>6</v>
      </c>
      <c r="H93" s="201" t="s">
        <v>788</v>
      </c>
      <c r="I93" s="201">
        <v>427</v>
      </c>
      <c r="J93" s="201"/>
      <c r="K93" s="201" t="s">
        <v>246</v>
      </c>
      <c r="L93" s="201"/>
      <c r="M93" s="201"/>
      <c r="N93" s="201">
        <v>3</v>
      </c>
      <c r="O93" s="201">
        <v>36</v>
      </c>
      <c r="P93" s="209"/>
      <c r="Q93" s="205"/>
      <c r="R93" s="204"/>
      <c r="S93" s="204">
        <f>'INFORME DIARIO MAQUINARIA'!$R93-'INFORME DIARIO MAQUINARIA'!$Q93</f>
        <v>0</v>
      </c>
      <c r="T93" s="203"/>
      <c r="U93" s="106"/>
      <c r="V93" s="106" t="str">
        <f>IF(U93-T93=0,"",U93-T93)</f>
        <v/>
      </c>
      <c r="W93" s="106"/>
      <c r="X93" s="106"/>
      <c r="Y93" s="106" t="str">
        <f>IF(X93-W93=0,"",X93-W93)</f>
        <v/>
      </c>
      <c r="Z93" s="106"/>
      <c r="AA93" s="106"/>
      <c r="AB93" s="197">
        <f>'INFORME DIARIO MAQUINARIA'!$AA93-'INFORME DIARIO MAQUINARIA'!$Z93</f>
        <v>0</v>
      </c>
      <c r="AC93" s="106"/>
      <c r="AD93" s="106"/>
      <c r="AE93" s="106" t="str">
        <f>IF(AD93-AC93=0,"",AD93-AC93)</f>
        <v/>
      </c>
      <c r="AF93" s="106"/>
      <c r="AG93" s="106"/>
      <c r="AH93" s="106" t="str">
        <f>IF(AG93-AF93=0,"",AG93-AF93)</f>
        <v/>
      </c>
      <c r="AI93" s="106"/>
      <c r="AJ93" s="106"/>
      <c r="AK93" s="106"/>
      <c r="AL93" s="106"/>
      <c r="AM93" s="106" t="str">
        <f>IF((AK93+AJ93)-AL93=0,"",(AK93+AJ93)-AL93)</f>
        <v/>
      </c>
      <c r="AN93" s="120" t="str">
        <f>IF(OR(AM93="",V93="",V93=0),"",ROUND(AM93/V93,2))</f>
        <v/>
      </c>
      <c r="AO93" s="106" t="str">
        <f>IF(OR(Y93="",AM93="",AM93=0),"",ROUND(Y93/AM93,2))</f>
        <v/>
      </c>
      <c r="AP93" s="106" t="str">
        <f>IF(OR(AM93="",Y93="",Y93=0),"",ROUND(AM93/Y93,2))</f>
        <v/>
      </c>
      <c r="AQ93" s="106" t="str">
        <f>IF(OR(L93="",V93="",V93=0),"",ROUND(L93/V93,1))</f>
        <v/>
      </c>
      <c r="AR93" s="106" t="str">
        <f>IF(OR('INFORME DIARIO MAQUINARIA'!$O93="",'INFORME DIARIO MAQUINARIA'!$AH93="",'INFORME DIARIO MAQUINARIA'!$AH93=0),"",ROUND('INFORME DIARIO MAQUINARIA'!$O93/'INFORME DIARIO MAQUINARIA'!$AH93,1))</f>
        <v/>
      </c>
      <c r="AS93" s="189" t="str">
        <f>IFERROR(IF(OR(V93="",AE93="",V93&lt;=0,AE93&lt;0),"",AE93/V93),"")</f>
        <v/>
      </c>
      <c r="AT93" s="106"/>
      <c r="AU93" s="106"/>
      <c r="AV93" s="106"/>
      <c r="AW93" s="106"/>
      <c r="AX93" s="106"/>
      <c r="AY93" s="106"/>
      <c r="AZ93" s="121"/>
    </row>
    <row r="94" spans="2:52" s="235" customFormat="1" ht="42" hidden="1" customHeight="1" thickBot="1" x14ac:dyDescent="0.3">
      <c r="B94" s="292">
        <v>46162</v>
      </c>
      <c r="C94" s="353" t="s">
        <v>353</v>
      </c>
      <c r="D94" s="352">
        <v>1</v>
      </c>
      <c r="E94" s="207" t="s">
        <v>100</v>
      </c>
      <c r="F94" s="207" t="s">
        <v>99</v>
      </c>
      <c r="G94" s="207">
        <v>6</v>
      </c>
      <c r="H94" s="207" t="s">
        <v>788</v>
      </c>
      <c r="I94" s="207">
        <v>427</v>
      </c>
      <c r="J94" s="207"/>
      <c r="K94" s="207" t="s">
        <v>246</v>
      </c>
      <c r="L94" s="207"/>
      <c r="M94" s="207"/>
      <c r="N94" s="207">
        <v>3</v>
      </c>
      <c r="O94" s="207">
        <v>36</v>
      </c>
      <c r="P94" s="206"/>
      <c r="Q94" s="205"/>
      <c r="R94" s="204"/>
      <c r="S94" s="204">
        <f>'INFORME DIARIO MAQUINARIA'!$R94-'INFORME DIARIO MAQUINARIA'!$Q94</f>
        <v>0</v>
      </c>
      <c r="T94" s="203"/>
      <c r="U94" s="106"/>
      <c r="V94" s="106" t="str">
        <f>IF(U94-T94=0,"",U94-T94)</f>
        <v/>
      </c>
      <c r="W94" s="106"/>
      <c r="X94" s="106"/>
      <c r="Y94" s="106" t="str">
        <f>IF(X94-W94=0,"",X94-W94)</f>
        <v/>
      </c>
      <c r="Z94" s="106"/>
      <c r="AA94" s="106"/>
      <c r="AB94" s="106">
        <f>'INFORME DIARIO MAQUINARIA'!$AA94-'INFORME DIARIO MAQUINARIA'!$Z94</f>
        <v>0</v>
      </c>
      <c r="AC94" s="106"/>
      <c r="AD94" s="106"/>
      <c r="AE94" s="106" t="str">
        <f>IF(AD94-AC94=0,"",AD94-AC94)</f>
        <v/>
      </c>
      <c r="AF94" s="106"/>
      <c r="AG94" s="106"/>
      <c r="AH94" s="106" t="str">
        <f>IF(AG94-AF94=0,"",AG94-AF94)</f>
        <v/>
      </c>
      <c r="AI94" s="106"/>
      <c r="AJ94" s="106"/>
      <c r="AK94" s="106"/>
      <c r="AL94" s="106"/>
      <c r="AM94" s="106" t="str">
        <f>IF((AK94+AJ94)-AL94=0,"",(AK94+AJ94)-AL94)</f>
        <v/>
      </c>
      <c r="AN94" s="120" t="str">
        <f>IF(OR(AM94="",V94="",V94=0),"",ROUND(AM94/V94,2))</f>
        <v/>
      </c>
      <c r="AO94" s="106" t="str">
        <f>IF(OR(Y94="",AM94="",AM94=0),"",ROUND(Y94/AM94,2))</f>
        <v/>
      </c>
      <c r="AP94" s="106" t="str">
        <f>IF(OR(AM94="",Y94="",Y94=0),"",ROUND(AM94/Y94,2))</f>
        <v/>
      </c>
      <c r="AQ94" s="106" t="str">
        <f>IF(OR(L94="",V94="",V94=0),"",ROUND(L94/V94,1))</f>
        <v/>
      </c>
      <c r="AR94" s="106" t="str">
        <f>IF(OR('INFORME DIARIO MAQUINARIA'!$O94="",'INFORME DIARIO MAQUINARIA'!$AH94="",'INFORME DIARIO MAQUINARIA'!$AH94=0),"",ROUND('INFORME DIARIO MAQUINARIA'!$O94/'INFORME DIARIO MAQUINARIA'!$AH94,1))</f>
        <v/>
      </c>
      <c r="AS94" s="189" t="str">
        <f>IFERROR(IF(OR(V94="",AE94="",V94&lt;=0,AE94&lt;0),"",AE94/V94),"")</f>
        <v/>
      </c>
      <c r="AT94" s="106"/>
      <c r="AU94" s="106"/>
      <c r="AV94" s="106"/>
      <c r="AW94" s="106"/>
      <c r="AX94" s="106"/>
      <c r="AY94" s="106"/>
      <c r="AZ94" s="121"/>
    </row>
    <row r="95" spans="2:52" s="235" customFormat="1" ht="36.75" hidden="1" customHeight="1" x14ac:dyDescent="0.25">
      <c r="B95" s="252">
        <v>46162</v>
      </c>
      <c r="C95" s="363" t="s">
        <v>353</v>
      </c>
      <c r="D95" s="347">
        <v>1</v>
      </c>
      <c r="E95" s="212" t="s">
        <v>118</v>
      </c>
      <c r="F95" s="212" t="s">
        <v>524</v>
      </c>
      <c r="G95" s="212">
        <v>10</v>
      </c>
      <c r="H95" s="212" t="s">
        <v>787</v>
      </c>
      <c r="I95" s="212">
        <v>135</v>
      </c>
      <c r="J95" s="212"/>
      <c r="K95" s="212" t="s">
        <v>246</v>
      </c>
      <c r="L95" s="212"/>
      <c r="M95" s="212"/>
      <c r="N95" s="212">
        <v>4</v>
      </c>
      <c r="O95" s="212">
        <v>48</v>
      </c>
      <c r="P95" s="211"/>
      <c r="Q95" s="205"/>
      <c r="R95" s="204"/>
      <c r="S95" s="204">
        <f>'INFORME DIARIO MAQUINARIA'!$R95-'INFORME DIARIO MAQUINARIA'!$Q95</f>
        <v>0</v>
      </c>
      <c r="T95" s="203"/>
      <c r="U95" s="106"/>
      <c r="V95" s="106" t="str">
        <f>IF(U95-T95=0,"",U95-T95)</f>
        <v/>
      </c>
      <c r="W95" s="106"/>
      <c r="X95" s="106"/>
      <c r="Y95" s="106" t="str">
        <f>IF(X95-W95=0,"",X95-W95)</f>
        <v/>
      </c>
      <c r="Z95" s="106"/>
      <c r="AA95" s="106"/>
      <c r="AB95" s="106">
        <f>'INFORME DIARIO MAQUINARIA'!$AA95-'INFORME DIARIO MAQUINARIA'!$Z95</f>
        <v>0</v>
      </c>
      <c r="AC95" s="106"/>
      <c r="AD95" s="106"/>
      <c r="AE95" s="106" t="str">
        <f>IF(AD95-AC95=0,"",AD95-AC95)</f>
        <v/>
      </c>
      <c r="AF95" s="106"/>
      <c r="AG95" s="106"/>
      <c r="AH95" s="106" t="str">
        <f>IF(AG95-AF95=0,"",AG95-AF95)</f>
        <v/>
      </c>
      <c r="AI95" s="106"/>
      <c r="AJ95" s="106"/>
      <c r="AK95" s="106"/>
      <c r="AL95" s="106"/>
      <c r="AM95" s="106" t="str">
        <f>IF((AK95+AJ95)-AL95=0,"",(AK95+AJ95)-AL95)</f>
        <v/>
      </c>
      <c r="AN95" s="120" t="str">
        <f>IF(OR(AM95="",V95="",V95=0),"",ROUND(AM95/V95,2))</f>
        <v/>
      </c>
      <c r="AO95" s="106" t="str">
        <f>IF(OR(Y95="",AM95="",AM95=0),"",ROUND(Y95/AM95,2))</f>
        <v/>
      </c>
      <c r="AP95" s="106" t="str">
        <f>IF(OR(AM95="",Y95="",Y95=0),"",ROUND(AM95/Y95,2))</f>
        <v/>
      </c>
      <c r="AQ95" s="106" t="str">
        <f>IF(OR(L95="",V95="",V95=0),"",ROUND(L95/V95,1))</f>
        <v/>
      </c>
      <c r="AR95" s="106" t="str">
        <f>IF(OR('INFORME DIARIO MAQUINARIA'!$O95="",'INFORME DIARIO MAQUINARIA'!$AH95="",'INFORME DIARIO MAQUINARIA'!$AH95=0),"",ROUND('INFORME DIARIO MAQUINARIA'!$O95/'INFORME DIARIO MAQUINARIA'!$AH95,1))</f>
        <v/>
      </c>
      <c r="AS95" s="189" t="str">
        <f>IFERROR(IF(OR(V95="",AE95="",V95&lt;=0,AE95&lt;0),"",AE95/V95),"")</f>
        <v/>
      </c>
      <c r="AT95" s="106"/>
      <c r="AU95" s="106"/>
      <c r="AV95" s="106"/>
      <c r="AW95" s="106"/>
      <c r="AX95" s="106"/>
      <c r="AY95" s="106"/>
      <c r="AZ95" s="121"/>
    </row>
    <row r="96" spans="2:52" s="235" customFormat="1" ht="39.75" hidden="1" customHeight="1" x14ac:dyDescent="0.25">
      <c r="B96" s="268">
        <v>46162</v>
      </c>
      <c r="C96" s="362" t="s">
        <v>353</v>
      </c>
      <c r="D96" s="345">
        <v>1</v>
      </c>
      <c r="E96" s="201" t="s">
        <v>104</v>
      </c>
      <c r="F96" s="201" t="s">
        <v>211</v>
      </c>
      <c r="G96" s="201">
        <v>10</v>
      </c>
      <c r="H96" s="201" t="s">
        <v>787</v>
      </c>
      <c r="I96" s="201">
        <v>135</v>
      </c>
      <c r="J96" s="201"/>
      <c r="K96" s="201" t="s">
        <v>159</v>
      </c>
      <c r="L96" s="201"/>
      <c r="M96" s="201">
        <v>80</v>
      </c>
      <c r="N96" s="201"/>
      <c r="O96" s="201"/>
      <c r="P96" s="209"/>
      <c r="Q96" s="205"/>
      <c r="R96" s="204"/>
      <c r="S96" s="204">
        <f>'INFORME DIARIO MAQUINARIA'!$R96-'INFORME DIARIO MAQUINARIA'!$Q96</f>
        <v>0</v>
      </c>
      <c r="T96" s="203"/>
      <c r="U96" s="106"/>
      <c r="V96" s="106" t="str">
        <f>IF(U96-T96=0,"",U96-T96)</f>
        <v/>
      </c>
      <c r="W96" s="106"/>
      <c r="X96" s="106"/>
      <c r="Y96" s="106" t="str">
        <f>IF(X96-W96=0,"",X96-W96)</f>
        <v/>
      </c>
      <c r="Z96" s="106"/>
      <c r="AA96" s="106"/>
      <c r="AB96" s="106">
        <f>'INFORME DIARIO MAQUINARIA'!$AA96-'INFORME DIARIO MAQUINARIA'!$Z96</f>
        <v>0</v>
      </c>
      <c r="AC96" s="106"/>
      <c r="AD96" s="106"/>
      <c r="AE96" s="106" t="str">
        <f>IF(AD96-AC96=0,"",AD96-AC96)</f>
        <v/>
      </c>
      <c r="AF96" s="106"/>
      <c r="AG96" s="106"/>
      <c r="AH96" s="106" t="str">
        <f>IF(AG96-AF96=0,"",AG96-AF96)</f>
        <v/>
      </c>
      <c r="AI96" s="106"/>
      <c r="AJ96" s="106"/>
      <c r="AK96" s="106"/>
      <c r="AL96" s="106"/>
      <c r="AM96" s="106" t="str">
        <f>IF((AK96+AJ96)-AL96=0,"",(AK96+AJ96)-AL96)</f>
        <v/>
      </c>
      <c r="AN96" s="120" t="str">
        <f>IF(OR(AM96="",V96="",V96=0),"",ROUND(AM96/V96,2))</f>
        <v/>
      </c>
      <c r="AO96" s="106" t="str">
        <f>IF(OR(Y96="",AM96="",AM96=0),"",ROUND(Y96/AM96,2))</f>
        <v/>
      </c>
      <c r="AP96" s="106" t="str">
        <f>IF(OR(AM96="",Y96="",Y96=0),"",ROUND(AM96/Y96,2))</f>
        <v/>
      </c>
      <c r="AQ96" s="106" t="str">
        <f>IF(OR(L96="",V96="",V96=0),"",ROUND(L96/V96,1))</f>
        <v/>
      </c>
      <c r="AR96" s="106" t="str">
        <f>IF(OR('INFORME DIARIO MAQUINARIA'!$O96="",'INFORME DIARIO MAQUINARIA'!$AH96="",'INFORME DIARIO MAQUINARIA'!$AH96=0),"",ROUND('INFORME DIARIO MAQUINARIA'!$O96/'INFORME DIARIO MAQUINARIA'!$AH96,1))</f>
        <v/>
      </c>
      <c r="AS96" s="189" t="str">
        <f>IFERROR(IF(OR(V96="",AE96="",V96&lt;=0,AE96&lt;0),"",AE96/V96),"")</f>
        <v/>
      </c>
      <c r="AT96" s="106"/>
      <c r="AU96" s="106"/>
      <c r="AV96" s="106"/>
      <c r="AW96" s="106"/>
      <c r="AX96" s="106"/>
      <c r="AY96" s="106"/>
      <c r="AZ96" s="121"/>
    </row>
    <row r="97" spans="2:52" s="235" customFormat="1" ht="36.75" hidden="1" customHeight="1" x14ac:dyDescent="0.25">
      <c r="B97" s="268">
        <v>46162</v>
      </c>
      <c r="C97" s="362" t="s">
        <v>353</v>
      </c>
      <c r="D97" s="345">
        <v>1</v>
      </c>
      <c r="E97" s="201" t="s">
        <v>382</v>
      </c>
      <c r="F97" s="201" t="s">
        <v>381</v>
      </c>
      <c r="G97" s="201">
        <v>10</v>
      </c>
      <c r="H97" s="201" t="s">
        <v>787</v>
      </c>
      <c r="I97" s="201">
        <v>135</v>
      </c>
      <c r="J97" s="201"/>
      <c r="K97" s="201" t="s">
        <v>365</v>
      </c>
      <c r="L97" s="201">
        <v>580</v>
      </c>
      <c r="M97" s="201"/>
      <c r="N97" s="201"/>
      <c r="O97" s="201"/>
      <c r="P97" s="209"/>
      <c r="Q97" s="205"/>
      <c r="R97" s="204"/>
      <c r="S97" s="204">
        <f>'INFORME DIARIO MAQUINARIA'!$R97-'INFORME DIARIO MAQUINARIA'!$Q97</f>
        <v>0</v>
      </c>
      <c r="T97" s="203"/>
      <c r="U97" s="106"/>
      <c r="V97" s="106" t="str">
        <f>IF(U97-T97=0,"",U97-T97)</f>
        <v/>
      </c>
      <c r="W97" s="106"/>
      <c r="X97" s="106"/>
      <c r="Y97" s="106" t="str">
        <f>IF(X97-W97=0,"",X97-W97)</f>
        <v/>
      </c>
      <c r="Z97" s="106"/>
      <c r="AA97" s="106"/>
      <c r="AB97" s="106">
        <f>'INFORME DIARIO MAQUINARIA'!$AA97-'INFORME DIARIO MAQUINARIA'!$Z97</f>
        <v>0</v>
      </c>
      <c r="AC97" s="106"/>
      <c r="AD97" s="106"/>
      <c r="AE97" s="106" t="str">
        <f>IF(AD97-AC97=0,"",AD97-AC97)</f>
        <v/>
      </c>
      <c r="AF97" s="106"/>
      <c r="AG97" s="106"/>
      <c r="AH97" s="106" t="str">
        <f>IF(AG97-AF97=0,"",AG97-AF97)</f>
        <v/>
      </c>
      <c r="AI97" s="106"/>
      <c r="AJ97" s="106"/>
      <c r="AK97" s="106"/>
      <c r="AL97" s="106"/>
      <c r="AM97" s="106" t="str">
        <f>IF((AK97+AJ97)-AL97=0,"",(AK97+AJ97)-AL97)</f>
        <v/>
      </c>
      <c r="AN97" s="120" t="str">
        <f>IF(OR(AM97="",V97="",V97=0),"",ROUND(AM97/V97,2))</f>
        <v/>
      </c>
      <c r="AO97" s="106" t="str">
        <f>IF(OR(Y97="",AM97="",AM97=0),"",ROUND(Y97/AM97,2))</f>
        <v/>
      </c>
      <c r="AP97" s="106" t="str">
        <f>IF(OR(AM97="",Y97="",Y97=0),"",ROUND(AM97/Y97,2))</f>
        <v/>
      </c>
      <c r="AQ97" s="106" t="str">
        <f>IF(OR(L97="",V97="",V97=0),"",ROUND(L97/V97,1))</f>
        <v/>
      </c>
      <c r="AR97" s="106" t="str">
        <f>IF(OR('INFORME DIARIO MAQUINARIA'!$O97="",'INFORME DIARIO MAQUINARIA'!$AH97="",'INFORME DIARIO MAQUINARIA'!$AH97=0),"",ROUND('INFORME DIARIO MAQUINARIA'!$O97/'INFORME DIARIO MAQUINARIA'!$AH97,1))</f>
        <v/>
      </c>
      <c r="AS97" s="189" t="str">
        <f>IFERROR(IF(OR(V97="",AE97="",V97&lt;=0,AE97&lt;0),"",AE97/V97),"")</f>
        <v/>
      </c>
      <c r="AT97" s="106"/>
      <c r="AU97" s="106"/>
      <c r="AV97" s="106"/>
      <c r="AW97" s="106"/>
      <c r="AX97" s="106"/>
      <c r="AY97" s="106"/>
      <c r="AZ97" s="121"/>
    </row>
    <row r="98" spans="2:52" s="235" customFormat="1" ht="36.75" hidden="1" customHeight="1" x14ac:dyDescent="0.25">
      <c r="B98" s="268">
        <v>46162</v>
      </c>
      <c r="C98" s="362" t="s">
        <v>353</v>
      </c>
      <c r="D98" s="345">
        <v>1</v>
      </c>
      <c r="E98" s="201" t="s">
        <v>95</v>
      </c>
      <c r="F98" s="201" t="s">
        <v>161</v>
      </c>
      <c r="G98" s="201">
        <v>10</v>
      </c>
      <c r="H98" s="201" t="s">
        <v>787</v>
      </c>
      <c r="I98" s="201">
        <v>135</v>
      </c>
      <c r="J98" s="201"/>
      <c r="K98" s="201" t="s">
        <v>157</v>
      </c>
      <c r="L98" s="201"/>
      <c r="M98" s="201"/>
      <c r="N98" s="201">
        <v>4</v>
      </c>
      <c r="O98" s="201">
        <v>32</v>
      </c>
      <c r="P98" s="209"/>
      <c r="Q98" s="205"/>
      <c r="R98" s="204"/>
      <c r="S98" s="156">
        <f>'INFORME DIARIO MAQUINARIA'!$R98-'INFORME DIARIO MAQUINARIA'!$Q98</f>
        <v>0</v>
      </c>
      <c r="T98" s="203"/>
      <c r="U98" s="106"/>
      <c r="V98" s="106" t="str">
        <f>IF(U98-T98=0,"",U98-T98)</f>
        <v/>
      </c>
      <c r="W98" s="106"/>
      <c r="X98" s="106"/>
      <c r="Y98" s="106" t="str">
        <f>IF(X98-W98=0,"",X98-W98)</f>
        <v/>
      </c>
      <c r="Z98" s="106"/>
      <c r="AA98" s="106"/>
      <c r="AB98" s="106">
        <f>'INFORME DIARIO MAQUINARIA'!$AA98-'INFORME DIARIO MAQUINARIA'!$Z98</f>
        <v>0</v>
      </c>
      <c r="AC98" s="106"/>
      <c r="AD98" s="106"/>
      <c r="AE98" s="106" t="str">
        <f>IF(AD98-AC98=0,"",AD98-AC98)</f>
        <v/>
      </c>
      <c r="AF98" s="106"/>
      <c r="AG98" s="106"/>
      <c r="AH98" s="106" t="str">
        <f>IF(AG98-AF98=0,"",AG98-AF98)</f>
        <v/>
      </c>
      <c r="AI98" s="106"/>
      <c r="AJ98" s="106"/>
      <c r="AK98" s="106"/>
      <c r="AL98" s="106"/>
      <c r="AM98" s="106" t="str">
        <f>IF((AK98+AJ98)-AL98=0,"",(AK98+AJ98)-AL98)</f>
        <v/>
      </c>
      <c r="AN98" s="120" t="str">
        <f>IF(OR(AM98="",V98="",V98=0),"",ROUND(AM98/V98,2))</f>
        <v/>
      </c>
      <c r="AO98" s="106" t="str">
        <f>IF(OR(Y98="",AM98="",AM98=0),"",ROUND(Y98/AM98,2))</f>
        <v/>
      </c>
      <c r="AP98" s="106" t="str">
        <f>IF(OR(AM98="",Y98="",Y98=0),"",ROUND(AM98/Y98,2))</f>
        <v/>
      </c>
      <c r="AQ98" s="106" t="str">
        <f>IF(OR(L98="",V98="",V98=0),"",ROUND(L98/V98,1))</f>
        <v/>
      </c>
      <c r="AR98" s="106" t="str">
        <f>IF(OR('INFORME DIARIO MAQUINARIA'!$O98="",'INFORME DIARIO MAQUINARIA'!$AH98="",'INFORME DIARIO MAQUINARIA'!$AH98=0),"",ROUND('INFORME DIARIO MAQUINARIA'!$O98/'INFORME DIARIO MAQUINARIA'!$AH98,1))</f>
        <v/>
      </c>
      <c r="AS98" s="189" t="str">
        <f>IFERROR(IF(OR(V98="",AE98="",V98&lt;=0,AE98&lt;0),"",AE98/V98),"")</f>
        <v/>
      </c>
      <c r="AT98" s="106"/>
      <c r="AU98" s="106"/>
      <c r="AV98" s="106"/>
      <c r="AW98" s="106"/>
      <c r="AX98" s="106"/>
      <c r="AY98" s="106"/>
      <c r="AZ98" s="121"/>
    </row>
    <row r="99" spans="2:52" s="235" customFormat="1" ht="54.75" hidden="1" customHeight="1" x14ac:dyDescent="0.25">
      <c r="B99" s="268">
        <v>46162</v>
      </c>
      <c r="C99" s="362" t="s">
        <v>353</v>
      </c>
      <c r="D99" s="345">
        <v>1</v>
      </c>
      <c r="E99" s="201" t="s">
        <v>143</v>
      </c>
      <c r="F99" s="201" t="s">
        <v>117</v>
      </c>
      <c r="G99" s="201">
        <v>10</v>
      </c>
      <c r="H99" s="201" t="s">
        <v>785</v>
      </c>
      <c r="I99" s="201"/>
      <c r="J99" s="201"/>
      <c r="K99" s="201" t="s">
        <v>786</v>
      </c>
      <c r="L99" s="201"/>
      <c r="M99" s="201"/>
      <c r="N99" s="201"/>
      <c r="O99" s="201"/>
      <c r="P99" s="209"/>
      <c r="Q99" s="205"/>
      <c r="R99" s="204"/>
      <c r="S99" s="204">
        <f>'INFORME DIARIO MAQUINARIA'!$R99-'INFORME DIARIO MAQUINARIA'!$Q99</f>
        <v>0</v>
      </c>
      <c r="T99" s="203"/>
      <c r="U99" s="106"/>
      <c r="V99" s="106" t="str">
        <f>IF(U99-T99=0,"",U99-T99)</f>
        <v/>
      </c>
      <c r="W99" s="106"/>
      <c r="X99" s="106"/>
      <c r="Y99" s="106" t="str">
        <f>IF(X99-W99=0,"",X99-W99)</f>
        <v/>
      </c>
      <c r="Z99" s="106"/>
      <c r="AA99" s="106"/>
      <c r="AB99" s="106">
        <f>'INFORME DIARIO MAQUINARIA'!$AA99-'INFORME DIARIO MAQUINARIA'!$Z99</f>
        <v>0</v>
      </c>
      <c r="AC99" s="106"/>
      <c r="AD99" s="106"/>
      <c r="AE99" s="106" t="str">
        <f>IF(AD99-AC99=0,"",AD99-AC99)</f>
        <v/>
      </c>
      <c r="AF99" s="106"/>
      <c r="AG99" s="106"/>
      <c r="AH99" s="106" t="str">
        <f>IF(AG99-AF99=0,"",AG99-AF99)</f>
        <v/>
      </c>
      <c r="AI99" s="106"/>
      <c r="AJ99" s="106"/>
      <c r="AK99" s="106"/>
      <c r="AL99" s="106"/>
      <c r="AM99" s="106" t="str">
        <f>IF((AK99+AJ99)-AL99=0,"",(AK99+AJ99)-AL99)</f>
        <v/>
      </c>
      <c r="AN99" s="120" t="str">
        <f>IF(OR(AM99="",V99="",V99=0),"",ROUND(AM99/V99,2))</f>
        <v/>
      </c>
      <c r="AO99" s="106" t="str">
        <f>IF(OR(Y99="",AM99="",AM99=0),"",ROUND(Y99/AM99,2))</f>
        <v/>
      </c>
      <c r="AP99" s="106" t="str">
        <f>IF(OR(AM99="",Y99="",Y99=0),"",ROUND(AM99/Y99,2))</f>
        <v/>
      </c>
      <c r="AQ99" s="106" t="str">
        <f>IF(OR(L99="",V99="",V99=0),"",ROUND(L99/V99,1))</f>
        <v/>
      </c>
      <c r="AR99" s="106" t="str">
        <f>IF(OR('INFORME DIARIO MAQUINARIA'!$O99="",'INFORME DIARIO MAQUINARIA'!$AH99="",'INFORME DIARIO MAQUINARIA'!$AH99=0),"",ROUND('INFORME DIARIO MAQUINARIA'!$O99/'INFORME DIARIO MAQUINARIA'!$AH99,1))</f>
        <v/>
      </c>
      <c r="AS99" s="189" t="str">
        <f>IFERROR(IF(OR(V99="",AE99="",V99&lt;=0,AE99&lt;0),"",AE99/V99),"")</f>
        <v/>
      </c>
      <c r="AT99" s="106"/>
      <c r="AU99" s="106"/>
      <c r="AV99" s="106"/>
      <c r="AW99" s="106"/>
      <c r="AX99" s="106"/>
      <c r="AY99" s="106"/>
      <c r="AZ99" s="121"/>
    </row>
    <row r="100" spans="2:52" s="235" customFormat="1" ht="54" hidden="1" customHeight="1" x14ac:dyDescent="0.25">
      <c r="B100" s="268">
        <v>46162</v>
      </c>
      <c r="C100" s="362" t="s">
        <v>353</v>
      </c>
      <c r="D100" s="345">
        <v>1</v>
      </c>
      <c r="E100" s="201" t="s">
        <v>82</v>
      </c>
      <c r="F100" s="201" t="s">
        <v>239</v>
      </c>
      <c r="G100" s="201">
        <v>10</v>
      </c>
      <c r="H100" s="201" t="s">
        <v>785</v>
      </c>
      <c r="I100" s="201"/>
      <c r="J100" s="201"/>
      <c r="K100" s="201" t="s">
        <v>769</v>
      </c>
      <c r="L100" s="201"/>
      <c r="M100" s="201"/>
      <c r="N100" s="201"/>
      <c r="O100" s="201"/>
      <c r="P100" s="209"/>
      <c r="Q100" s="205"/>
      <c r="R100" s="204"/>
      <c r="S100" s="204">
        <f>'INFORME DIARIO MAQUINARIA'!$R100-'INFORME DIARIO MAQUINARIA'!$Q100</f>
        <v>0</v>
      </c>
      <c r="T100" s="203"/>
      <c r="U100" s="106"/>
      <c r="V100" s="106" t="str">
        <f>IF(U100-T100=0,"",U100-T100)</f>
        <v/>
      </c>
      <c r="W100" s="106"/>
      <c r="X100" s="106"/>
      <c r="Y100" s="106" t="str">
        <f>IF(X100-W100=0,"",X100-W100)</f>
        <v/>
      </c>
      <c r="Z100" s="106"/>
      <c r="AA100" s="106"/>
      <c r="AB100" s="106">
        <f>'INFORME DIARIO MAQUINARIA'!$AA100-'INFORME DIARIO MAQUINARIA'!$Z100</f>
        <v>0</v>
      </c>
      <c r="AC100" s="106"/>
      <c r="AD100" s="106"/>
      <c r="AE100" s="106" t="str">
        <f>IF(AD100-AC100=0,"",AD100-AC100)</f>
        <v/>
      </c>
      <c r="AF100" s="106"/>
      <c r="AG100" s="106"/>
      <c r="AH100" s="106" t="str">
        <f>IF(AG100-AF100=0,"",AG100-AF100)</f>
        <v/>
      </c>
      <c r="AI100" s="106"/>
      <c r="AJ100" s="106"/>
      <c r="AK100" s="106"/>
      <c r="AL100" s="106"/>
      <c r="AM100" s="106" t="str">
        <f>IF((AK100+AJ100)-AL100=0,"",(AK100+AJ100)-AL100)</f>
        <v/>
      </c>
      <c r="AN100" s="120" t="str">
        <f>IF(OR(AM100="",V100="",V100=0),"",ROUND(AM100/V100,2))</f>
        <v/>
      </c>
      <c r="AO100" s="106" t="str">
        <f>IF(OR(Y100="",AM100="",AM100=0),"",ROUND(Y100/AM100,2))</f>
        <v/>
      </c>
      <c r="AP100" s="106" t="str">
        <f>IF(OR(AM100="",Y100="",Y100=0),"",ROUND(AM100/Y100,2))</f>
        <v/>
      </c>
      <c r="AQ100" s="106" t="str">
        <f>IF(OR(L100="",V100="",V100=0),"",ROUND(L100/V100,1))</f>
        <v/>
      </c>
      <c r="AR100" s="106" t="str">
        <f>IF(OR('INFORME DIARIO MAQUINARIA'!$O100="",'INFORME DIARIO MAQUINARIA'!$AH100="",'INFORME DIARIO MAQUINARIA'!$AH100=0),"",ROUND('INFORME DIARIO MAQUINARIA'!$O100/'INFORME DIARIO MAQUINARIA'!$AH100,1))</f>
        <v/>
      </c>
      <c r="AS100" s="189" t="str">
        <f>IFERROR(IF(OR(V100="",AE100="",V100&lt;=0,AE100&lt;0),"",AE100/V100),"")</f>
        <v/>
      </c>
      <c r="AT100" s="106"/>
      <c r="AU100" s="106"/>
      <c r="AV100" s="106"/>
      <c r="AW100" s="106"/>
      <c r="AX100" s="106"/>
      <c r="AY100" s="106"/>
      <c r="AZ100" s="121"/>
    </row>
    <row r="101" spans="2:52" s="235" customFormat="1" ht="51" hidden="1" customHeight="1" thickBot="1" x14ac:dyDescent="0.3">
      <c r="B101" s="268">
        <v>46162</v>
      </c>
      <c r="C101" s="361" t="s">
        <v>353</v>
      </c>
      <c r="D101" s="352">
        <v>1</v>
      </c>
      <c r="E101" s="207" t="s">
        <v>195</v>
      </c>
      <c r="F101" s="207" t="s">
        <v>221</v>
      </c>
      <c r="G101" s="207">
        <v>10</v>
      </c>
      <c r="H101" s="207" t="s">
        <v>785</v>
      </c>
      <c r="I101" s="207"/>
      <c r="J101" s="207"/>
      <c r="K101" s="207" t="s">
        <v>769</v>
      </c>
      <c r="L101" s="207"/>
      <c r="M101" s="207"/>
      <c r="N101" s="207"/>
      <c r="O101" s="207">
        <v>32</v>
      </c>
      <c r="P101" s="206"/>
      <c r="Q101" s="205"/>
      <c r="R101" s="204"/>
      <c r="S101" s="204">
        <f>'INFORME DIARIO MAQUINARIA'!$R101-'INFORME DIARIO MAQUINARIA'!$Q101</f>
        <v>0</v>
      </c>
      <c r="T101" s="203"/>
      <c r="U101" s="106"/>
      <c r="V101" s="106" t="str">
        <f>IF(U101-T101=0,"",U101-T101)</f>
        <v/>
      </c>
      <c r="W101" s="106"/>
      <c r="X101" s="106"/>
      <c r="Y101" s="106" t="str">
        <f>IF(X101-W101=0,"",X101-W101)</f>
        <v/>
      </c>
      <c r="Z101" s="106"/>
      <c r="AA101" s="106"/>
      <c r="AB101" s="106">
        <f>'INFORME DIARIO MAQUINARIA'!$AA101-'INFORME DIARIO MAQUINARIA'!$Z101</f>
        <v>0</v>
      </c>
      <c r="AC101" s="106"/>
      <c r="AD101" s="106"/>
      <c r="AE101" s="106" t="str">
        <f>IF(AD101-AC101=0,"",AD101-AC101)</f>
        <v/>
      </c>
      <c r="AF101" s="106"/>
      <c r="AG101" s="106"/>
      <c r="AH101" s="106" t="str">
        <f>IF(AG101-AF101=0,"",AG101-AF101)</f>
        <v/>
      </c>
      <c r="AI101" s="106"/>
      <c r="AJ101" s="106"/>
      <c r="AK101" s="106"/>
      <c r="AL101" s="106"/>
      <c r="AM101" s="106" t="str">
        <f>IF((AK101+AJ101)-AL101=0,"",(AK101+AJ101)-AL101)</f>
        <v/>
      </c>
      <c r="AN101" s="120" t="str">
        <f>IF(OR(AM101="",V101="",V101=0),"",ROUND(AM101/V101,2))</f>
        <v/>
      </c>
      <c r="AO101" s="106" t="str">
        <f>IF(OR(Y101="",AM101="",AM101=0),"",ROUND(Y101/AM101,2))</f>
        <v/>
      </c>
      <c r="AP101" s="106" t="str">
        <f>IF(OR(AM101="",Y101="",Y101=0),"",ROUND(AM101/Y101,2))</f>
        <v/>
      </c>
      <c r="AQ101" s="106" t="str">
        <f>IF(OR(L101="",V101="",V101=0),"",ROUND(L101/V101,1))</f>
        <v/>
      </c>
      <c r="AR101" s="106" t="str">
        <f>IF(OR('INFORME DIARIO MAQUINARIA'!$O101="",'INFORME DIARIO MAQUINARIA'!$AH101="",'INFORME DIARIO MAQUINARIA'!$AH101=0),"",ROUND('INFORME DIARIO MAQUINARIA'!$O101/'INFORME DIARIO MAQUINARIA'!$AH101,1))</f>
        <v/>
      </c>
      <c r="AS101" s="189" t="str">
        <f>IFERROR(IF(OR(V101="",AE101="",V101&lt;=0,AE101&lt;0),"",AE101/V101),"")</f>
        <v/>
      </c>
      <c r="AT101" s="106"/>
      <c r="AU101" s="106"/>
      <c r="AV101" s="106"/>
      <c r="AW101" s="106"/>
      <c r="AX101" s="106"/>
      <c r="AY101" s="106"/>
      <c r="AZ101" s="121"/>
    </row>
    <row r="102" spans="2:52" s="235" customFormat="1" ht="45.75" hidden="1" customHeight="1" x14ac:dyDescent="0.25">
      <c r="B102" s="252">
        <v>46162</v>
      </c>
      <c r="C102" s="348" t="s">
        <v>57</v>
      </c>
      <c r="D102" s="347">
        <v>1</v>
      </c>
      <c r="E102" s="212" t="s">
        <v>328</v>
      </c>
      <c r="F102" s="212" t="s">
        <v>88</v>
      </c>
      <c r="G102" s="212"/>
      <c r="H102" s="212"/>
      <c r="I102" s="212"/>
      <c r="J102" s="212" t="s">
        <v>673</v>
      </c>
      <c r="K102" s="212" t="s">
        <v>467</v>
      </c>
      <c r="L102" s="212"/>
      <c r="M102" s="212"/>
      <c r="N102" s="212"/>
      <c r="O102" s="212"/>
      <c r="P102" s="211"/>
      <c r="Q102" s="205"/>
      <c r="R102" s="204"/>
      <c r="S102" s="204">
        <f>'INFORME DIARIO MAQUINARIA'!$R102-'INFORME DIARIO MAQUINARIA'!$Q102</f>
        <v>0</v>
      </c>
      <c r="T102" s="203"/>
      <c r="U102" s="106"/>
      <c r="V102" s="106" t="str">
        <f>IF(U102-T102=0,"",U102-T102)</f>
        <v/>
      </c>
      <c r="W102" s="106"/>
      <c r="X102" s="106"/>
      <c r="Y102" s="106" t="str">
        <f>IF(X102-W102=0,"",X102-W102)</f>
        <v/>
      </c>
      <c r="Z102" s="106"/>
      <c r="AA102" s="106"/>
      <c r="AB102" s="106">
        <f>'INFORME DIARIO MAQUINARIA'!$AA102-'INFORME DIARIO MAQUINARIA'!$Z102</f>
        <v>0</v>
      </c>
      <c r="AC102" s="106"/>
      <c r="AD102" s="106"/>
      <c r="AE102" s="106" t="str">
        <f>IF(AD102-AC102=0,"",AD102-AC102)</f>
        <v/>
      </c>
      <c r="AF102" s="106"/>
      <c r="AG102" s="106"/>
      <c r="AH102" s="106" t="str">
        <f>IF(AG102-AF102=0,"",AG102-AF102)</f>
        <v/>
      </c>
      <c r="AI102" s="106"/>
      <c r="AJ102" s="106"/>
      <c r="AK102" s="106"/>
      <c r="AL102" s="106"/>
      <c r="AM102" s="106" t="str">
        <f>IF((AK102+AJ102)-AL102=0,"",(AK102+AJ102)-AL102)</f>
        <v/>
      </c>
      <c r="AN102" s="120" t="str">
        <f>IF(OR(AM102="",V102="",V102=0),"",ROUND(AM102/V102,2))</f>
        <v/>
      </c>
      <c r="AO102" s="106" t="str">
        <f>IF(OR(Y102="",AM102="",AM102=0),"",ROUND(Y102/AM102,2))</f>
        <v/>
      </c>
      <c r="AP102" s="106" t="str">
        <f>IF(OR(AM102="",Y102="",Y102=0),"",ROUND(AM102/Y102,2))</f>
        <v/>
      </c>
      <c r="AQ102" s="106" t="str">
        <f>IF(OR(L102="",V102="",V102=0),"",ROUND(L102/V102,1))</f>
        <v/>
      </c>
      <c r="AR102" s="106" t="str">
        <f>IF(OR('INFORME DIARIO MAQUINARIA'!$O102="",'INFORME DIARIO MAQUINARIA'!$AH102="",'INFORME DIARIO MAQUINARIA'!$AH102=0),"",ROUND('INFORME DIARIO MAQUINARIA'!$O102/'INFORME DIARIO MAQUINARIA'!$AH102,1))</f>
        <v/>
      </c>
      <c r="AS102" s="189" t="str">
        <f>IFERROR(IF(OR(V102="",AE102="",V102&lt;=0,AE102&lt;0),"",AE102/V102),"")</f>
        <v/>
      </c>
      <c r="AT102" s="106"/>
      <c r="AU102" s="106"/>
      <c r="AV102" s="106"/>
      <c r="AW102" s="106"/>
      <c r="AX102" s="106"/>
      <c r="AY102" s="106"/>
      <c r="AZ102" s="121"/>
    </row>
    <row r="103" spans="2:52" s="235" customFormat="1" ht="42.75" hidden="1" customHeight="1" thickBot="1" x14ac:dyDescent="0.3">
      <c r="B103" s="292">
        <v>46162</v>
      </c>
      <c r="C103" s="353" t="s">
        <v>219</v>
      </c>
      <c r="D103" s="352">
        <v>1</v>
      </c>
      <c r="E103" s="207" t="s">
        <v>76</v>
      </c>
      <c r="F103" s="207" t="s">
        <v>75</v>
      </c>
      <c r="G103" s="207"/>
      <c r="H103" s="207"/>
      <c r="I103" s="207"/>
      <c r="J103" s="207" t="s">
        <v>673</v>
      </c>
      <c r="K103" s="207" t="s">
        <v>467</v>
      </c>
      <c r="L103" s="207"/>
      <c r="M103" s="207"/>
      <c r="N103" s="207"/>
      <c r="O103" s="207"/>
      <c r="P103" s="206"/>
      <c r="Q103" s="205"/>
      <c r="R103" s="204"/>
      <c r="S103" s="204">
        <f>'INFORME DIARIO MAQUINARIA'!$R103-'INFORME DIARIO MAQUINARIA'!$Q103</f>
        <v>0</v>
      </c>
      <c r="T103" s="203"/>
      <c r="U103" s="106"/>
      <c r="V103" s="106" t="str">
        <f>IF(U103-T103=0,"",U103-T103)</f>
        <v/>
      </c>
      <c r="W103" s="106"/>
      <c r="X103" s="106"/>
      <c r="Y103" s="106" t="str">
        <f>IF(X103-W103=0,"",X103-W103)</f>
        <v/>
      </c>
      <c r="Z103" s="106"/>
      <c r="AA103" s="106"/>
      <c r="AB103" s="106">
        <f>'INFORME DIARIO MAQUINARIA'!$AA103-'INFORME DIARIO MAQUINARIA'!$Z103</f>
        <v>0</v>
      </c>
      <c r="AC103" s="106"/>
      <c r="AD103" s="106"/>
      <c r="AE103" s="106" t="str">
        <f>IF(AD103-AC103=0,"",AD103-AC103)</f>
        <v/>
      </c>
      <c r="AF103" s="106"/>
      <c r="AG103" s="106"/>
      <c r="AH103" s="106" t="str">
        <f>IF(AG103-AF103=0,"",AG103-AF103)</f>
        <v/>
      </c>
      <c r="AI103" s="106"/>
      <c r="AJ103" s="106"/>
      <c r="AK103" s="106"/>
      <c r="AL103" s="106"/>
      <c r="AM103" s="106" t="str">
        <f>IF((AK103+AJ103)-AL103=0,"",(AK103+AJ103)-AL103)</f>
        <v/>
      </c>
      <c r="AN103" s="120" t="str">
        <f>IF(OR(AM103="",V103="",V103=0),"",ROUND(AM103/V103,2))</f>
        <v/>
      </c>
      <c r="AO103" s="106" t="str">
        <f>IF(OR(Y103="",AM103="",AM103=0),"",ROUND(Y103/AM103,2))</f>
        <v/>
      </c>
      <c r="AP103" s="106" t="str">
        <f>IF(OR(AM103="",Y103="",Y103=0),"",ROUND(AM103/Y103,2))</f>
        <v/>
      </c>
      <c r="AQ103" s="106" t="str">
        <f>IF(OR(L103="",V103="",V103=0),"",ROUND(L103/V103,1))</f>
        <v/>
      </c>
      <c r="AR103" s="106" t="str">
        <f>IF(OR('INFORME DIARIO MAQUINARIA'!$O103="",'INFORME DIARIO MAQUINARIA'!$AH103="",'INFORME DIARIO MAQUINARIA'!$AH103=0),"",ROUND('INFORME DIARIO MAQUINARIA'!$O103/'INFORME DIARIO MAQUINARIA'!$AH103,1))</f>
        <v/>
      </c>
      <c r="AS103" s="189" t="str">
        <f>IFERROR(IF(OR(V103="",AE103="",V103&lt;=0,AE103&lt;0),"",AE103/V103),"")</f>
        <v/>
      </c>
      <c r="AT103" s="106"/>
      <c r="AU103" s="106"/>
      <c r="AV103" s="106"/>
      <c r="AW103" s="106"/>
      <c r="AX103" s="106"/>
      <c r="AY103" s="106"/>
      <c r="AZ103" s="121"/>
    </row>
    <row r="104" spans="2:52" s="235" customFormat="1" ht="45" hidden="1" customHeight="1" thickBot="1" x14ac:dyDescent="0.3">
      <c r="B104" s="359">
        <v>46162</v>
      </c>
      <c r="C104" s="358" t="s">
        <v>353</v>
      </c>
      <c r="D104" s="357">
        <v>1</v>
      </c>
      <c r="E104" s="223" t="s">
        <v>781</v>
      </c>
      <c r="F104" s="223" t="s">
        <v>386</v>
      </c>
      <c r="G104" s="223">
        <v>12</v>
      </c>
      <c r="H104" s="223" t="s">
        <v>784</v>
      </c>
      <c r="I104" s="223">
        <v>183</v>
      </c>
      <c r="J104" s="223"/>
      <c r="K104" s="223" t="s">
        <v>68</v>
      </c>
      <c r="L104" s="223">
        <v>1250</v>
      </c>
      <c r="M104" s="223"/>
      <c r="N104" s="223"/>
      <c r="O104" s="223"/>
      <c r="P104" s="222"/>
      <c r="Q104" s="205"/>
      <c r="R104" s="204"/>
      <c r="S104" s="204">
        <f>'INFORME DIARIO MAQUINARIA'!$R104-'INFORME DIARIO MAQUINARIA'!$Q104</f>
        <v>0</v>
      </c>
      <c r="T104" s="203"/>
      <c r="U104" s="106"/>
      <c r="V104" s="106" t="str">
        <f>IF(U104-T104=0,"",U104-T104)</f>
        <v/>
      </c>
      <c r="W104" s="106"/>
      <c r="X104" s="106"/>
      <c r="Y104" s="106" t="str">
        <f>IF(X104-W104=0,"",X104-W104)</f>
        <v/>
      </c>
      <c r="Z104" s="106"/>
      <c r="AA104" s="106"/>
      <c r="AB104" s="106">
        <f>'INFORME DIARIO MAQUINARIA'!$AA104-'INFORME DIARIO MAQUINARIA'!$Z104</f>
        <v>0</v>
      </c>
      <c r="AC104" s="106"/>
      <c r="AD104" s="106"/>
      <c r="AE104" s="106" t="str">
        <f>IF(AD104-AC104=0,"",AD104-AC104)</f>
        <v/>
      </c>
      <c r="AF104" s="106"/>
      <c r="AG104" s="106"/>
      <c r="AH104" s="106" t="str">
        <f>IF(AG104-AF104=0,"",AG104-AF104)</f>
        <v/>
      </c>
      <c r="AI104" s="106"/>
      <c r="AJ104" s="106"/>
      <c r="AK104" s="106"/>
      <c r="AL104" s="106"/>
      <c r="AM104" s="106" t="str">
        <f>IF((AK104+AJ104)-AL104=0,"",(AK104+AJ104)-AL104)</f>
        <v/>
      </c>
      <c r="AN104" s="120" t="str">
        <f>IF(OR(AM104="",V104="",V104=0),"",ROUND(AM104/V104,2))</f>
        <v/>
      </c>
      <c r="AO104" s="106" t="str">
        <f>IF(OR(Y104="",AM104="",AM104=0),"",ROUND(Y104/AM104,2))</f>
        <v/>
      </c>
      <c r="AP104" s="106" t="str">
        <f>IF(OR(AM104="",Y104="",Y104=0),"",ROUND(AM104/Y104,2))</f>
        <v/>
      </c>
      <c r="AQ104" s="106" t="str">
        <f>IF(OR(L104="",V104="",V104=0),"",ROUND(L104/V104,1))</f>
        <v/>
      </c>
      <c r="AR104" s="106" t="str">
        <f>IF(OR('INFORME DIARIO MAQUINARIA'!$O104="",'INFORME DIARIO MAQUINARIA'!$AH104="",'INFORME DIARIO MAQUINARIA'!$AH104=0),"",ROUND('INFORME DIARIO MAQUINARIA'!$O104/'INFORME DIARIO MAQUINARIA'!$AH104,1))</f>
        <v/>
      </c>
      <c r="AS104" s="189" t="str">
        <f>IFERROR(IF(OR(V104="",AE104="",V104&lt;=0,AE104&lt;0),"",AE104/V104),"")</f>
        <v/>
      </c>
      <c r="AT104" s="106"/>
      <c r="AU104" s="106"/>
      <c r="AV104" s="106"/>
      <c r="AW104" s="106"/>
      <c r="AX104" s="106"/>
      <c r="AY104" s="106"/>
      <c r="AZ104" s="121"/>
    </row>
    <row r="105" spans="2:52" s="235" customFormat="1" ht="49.5" hidden="1" customHeight="1" x14ac:dyDescent="0.25">
      <c r="B105" s="252">
        <v>46163</v>
      </c>
      <c r="C105" s="348" t="s">
        <v>56</v>
      </c>
      <c r="D105" s="347">
        <v>1</v>
      </c>
      <c r="E105" s="212" t="s">
        <v>195</v>
      </c>
      <c r="F105" s="212" t="s">
        <v>473</v>
      </c>
      <c r="G105" s="212">
        <v>7</v>
      </c>
      <c r="H105" s="212" t="s">
        <v>487</v>
      </c>
      <c r="I105" s="212">
        <v>89</v>
      </c>
      <c r="J105" s="212"/>
      <c r="K105" s="212" t="s">
        <v>783</v>
      </c>
      <c r="L105" s="212"/>
      <c r="M105" s="212"/>
      <c r="N105" s="212">
        <v>8</v>
      </c>
      <c r="O105" s="212">
        <v>96</v>
      </c>
      <c r="P105" s="211"/>
      <c r="Q105" s="205"/>
      <c r="R105" s="204"/>
      <c r="S105" s="204">
        <f>'INFORME DIARIO MAQUINARIA'!$R105-'INFORME DIARIO MAQUINARIA'!$Q105</f>
        <v>0</v>
      </c>
      <c r="T105" s="203"/>
      <c r="U105" s="106"/>
      <c r="V105" s="106" t="str">
        <f>IF(U105-T105=0,"",U105-T105)</f>
        <v/>
      </c>
      <c r="W105" s="106"/>
      <c r="X105" s="106"/>
      <c r="Y105" s="106" t="str">
        <f>IF(X105-W105=0,"",X105-W105)</f>
        <v/>
      </c>
      <c r="Z105" s="106"/>
      <c r="AA105" s="106"/>
      <c r="AB105" s="106">
        <f>'INFORME DIARIO MAQUINARIA'!$AA105-'INFORME DIARIO MAQUINARIA'!$Z105</f>
        <v>0</v>
      </c>
      <c r="AC105" s="106"/>
      <c r="AD105" s="106"/>
      <c r="AE105" s="106" t="str">
        <f>IF(AD105-AC105=0,"",AD105-AC105)</f>
        <v/>
      </c>
      <c r="AF105" s="106"/>
      <c r="AG105" s="106"/>
      <c r="AH105" s="106" t="str">
        <f>IF(AG105-AF105=0,"",AG105-AF105)</f>
        <v/>
      </c>
      <c r="AI105" s="106"/>
      <c r="AJ105" s="106"/>
      <c r="AK105" s="106"/>
      <c r="AL105" s="106"/>
      <c r="AM105" s="106" t="str">
        <f>IF((AK105+AJ105)-AL105=0,"",(AK105+AJ105)-AL105)</f>
        <v/>
      </c>
      <c r="AN105" s="120" t="str">
        <f>IF(OR(AM105="",V105="",V105=0),"",ROUND(AM105/V105,2))</f>
        <v/>
      </c>
      <c r="AO105" s="106" t="str">
        <f>IF(OR(Y105="",AM105="",AM105=0),"",ROUND(Y105/AM105,2))</f>
        <v/>
      </c>
      <c r="AP105" s="106" t="str">
        <f>IF(OR(AM105="",Y105="",Y105=0),"",ROUND(AM105/Y105,2))</f>
        <v/>
      </c>
      <c r="AQ105" s="106" t="str">
        <f>IF(OR(L105="",V105="",V105=0),"",ROUND(L105/V105,1))</f>
        <v/>
      </c>
      <c r="AR105" s="106" t="str">
        <f>IF(OR('INFORME DIARIO MAQUINARIA'!$O105="",'INFORME DIARIO MAQUINARIA'!$AH105="",'INFORME DIARIO MAQUINARIA'!$AH105=0),"",ROUND('INFORME DIARIO MAQUINARIA'!$O105/'INFORME DIARIO MAQUINARIA'!$AH105,1))</f>
        <v/>
      </c>
      <c r="AS105" s="189" t="str">
        <f>IFERROR(IF(OR(V105="",AE105="",V105&lt;=0,AE105&lt;0),"",AE105/V105),"")</f>
        <v/>
      </c>
      <c r="AT105" s="106"/>
      <c r="AU105" s="106"/>
      <c r="AV105" s="106"/>
      <c r="AW105" s="106"/>
      <c r="AX105" s="106"/>
      <c r="AY105" s="106"/>
      <c r="AZ105" s="121"/>
    </row>
    <row r="106" spans="2:52" s="235" customFormat="1" ht="40.5" hidden="1" customHeight="1" x14ac:dyDescent="0.25">
      <c r="B106" s="268">
        <v>46163</v>
      </c>
      <c r="C106" s="346" t="s">
        <v>56</v>
      </c>
      <c r="D106" s="345">
        <v>1</v>
      </c>
      <c r="E106" s="201" t="s">
        <v>100</v>
      </c>
      <c r="F106" s="201" t="s">
        <v>99</v>
      </c>
      <c r="G106" s="201">
        <v>7</v>
      </c>
      <c r="H106" s="201" t="s">
        <v>487</v>
      </c>
      <c r="I106" s="201">
        <v>89</v>
      </c>
      <c r="J106" s="201"/>
      <c r="K106" s="201" t="s">
        <v>782</v>
      </c>
      <c r="L106" s="201"/>
      <c r="M106" s="201"/>
      <c r="N106" s="201">
        <v>8</v>
      </c>
      <c r="O106" s="201">
        <v>96</v>
      </c>
      <c r="P106" s="209"/>
      <c r="Q106" s="205"/>
      <c r="R106" s="204"/>
      <c r="S106" s="204">
        <f>'INFORME DIARIO MAQUINARIA'!$R106-'INFORME DIARIO MAQUINARIA'!$Q106</f>
        <v>0</v>
      </c>
      <c r="T106" s="203"/>
      <c r="U106" s="106"/>
      <c r="V106" s="106" t="str">
        <f>IF(U106-T106=0,"",U106-T106)</f>
        <v/>
      </c>
      <c r="W106" s="106"/>
      <c r="X106" s="106"/>
      <c r="Y106" s="106" t="str">
        <f>IF(X106-W106=0,"",X106-W106)</f>
        <v/>
      </c>
      <c r="Z106" s="106"/>
      <c r="AA106" s="106"/>
      <c r="AB106" s="106">
        <f>'INFORME DIARIO MAQUINARIA'!$AA106-'INFORME DIARIO MAQUINARIA'!$Z106</f>
        <v>0</v>
      </c>
      <c r="AC106" s="106"/>
      <c r="AD106" s="106"/>
      <c r="AE106" s="106" t="str">
        <f>IF(AD106-AC106=0,"",AD106-AC106)</f>
        <v/>
      </c>
      <c r="AF106" s="106"/>
      <c r="AG106" s="106"/>
      <c r="AH106" s="106" t="str">
        <f>IF(AG106-AF106=0,"",AG106-AF106)</f>
        <v/>
      </c>
      <c r="AI106" s="106"/>
      <c r="AJ106" s="106"/>
      <c r="AK106" s="106"/>
      <c r="AL106" s="106"/>
      <c r="AM106" s="106" t="str">
        <f>IF((AK106+AJ106)-AL106=0,"",(AK106+AJ106)-AL106)</f>
        <v/>
      </c>
      <c r="AN106" s="120" t="str">
        <f>IF(OR(AM106="",V106="",V106=0),"",ROUND(AM106/V106,2))</f>
        <v/>
      </c>
      <c r="AO106" s="106" t="str">
        <f>IF(OR(Y106="",AM106="",AM106=0),"",ROUND(Y106/AM106,2))</f>
        <v/>
      </c>
      <c r="AP106" s="106" t="str">
        <f>IF(OR(AM106="",Y106="",Y106=0),"",ROUND(AM106/Y106,2))</f>
        <v/>
      </c>
      <c r="AQ106" s="106" t="str">
        <f>IF(OR(L106="",V106="",V106=0),"",ROUND(L106/V106,1))</f>
        <v/>
      </c>
      <c r="AR106" s="106" t="str">
        <f>IF(OR('INFORME DIARIO MAQUINARIA'!$O106="",'INFORME DIARIO MAQUINARIA'!$AH106="",'INFORME DIARIO MAQUINARIA'!$AH106=0),"",ROUND('INFORME DIARIO MAQUINARIA'!$O106/'INFORME DIARIO MAQUINARIA'!$AH106,1))</f>
        <v/>
      </c>
      <c r="AS106" s="189" t="str">
        <f>IFERROR(IF(OR(V106="",AE106="",V106&lt;=0,AE106&lt;0),"",AE106/V106),"")</f>
        <v/>
      </c>
      <c r="AT106" s="106"/>
      <c r="AU106" s="106"/>
      <c r="AV106" s="106"/>
      <c r="AW106" s="106"/>
      <c r="AX106" s="106"/>
      <c r="AY106" s="106"/>
      <c r="AZ106" s="121"/>
    </row>
    <row r="107" spans="2:52" s="235" customFormat="1" ht="39.75" hidden="1" customHeight="1" x14ac:dyDescent="0.25">
      <c r="B107" s="268">
        <v>46163</v>
      </c>
      <c r="C107" s="346" t="s">
        <v>56</v>
      </c>
      <c r="D107" s="345">
        <v>1</v>
      </c>
      <c r="E107" s="201" t="s">
        <v>781</v>
      </c>
      <c r="F107" s="201" t="s">
        <v>780</v>
      </c>
      <c r="G107" s="201">
        <v>7</v>
      </c>
      <c r="H107" s="201" t="s">
        <v>487</v>
      </c>
      <c r="I107" s="201">
        <v>89</v>
      </c>
      <c r="J107" s="201"/>
      <c r="K107" s="201" t="s">
        <v>68</v>
      </c>
      <c r="L107" s="201">
        <v>1400</v>
      </c>
      <c r="M107" s="201"/>
      <c r="N107" s="201"/>
      <c r="O107" s="201"/>
      <c r="P107" s="209"/>
      <c r="Q107" s="205"/>
      <c r="R107" s="204"/>
      <c r="S107" s="204">
        <f>'INFORME DIARIO MAQUINARIA'!$R107-'INFORME DIARIO MAQUINARIA'!$Q107</f>
        <v>0</v>
      </c>
      <c r="T107" s="203"/>
      <c r="U107" s="106"/>
      <c r="V107" s="106" t="str">
        <f>IF(U107-T107=0,"",U107-T107)</f>
        <v/>
      </c>
      <c r="W107" s="106"/>
      <c r="X107" s="106"/>
      <c r="Y107" s="106" t="str">
        <f>IF(X107-W107=0,"",X107-W107)</f>
        <v/>
      </c>
      <c r="Z107" s="106"/>
      <c r="AA107" s="106"/>
      <c r="AB107" s="106">
        <f>'INFORME DIARIO MAQUINARIA'!$AA107-'INFORME DIARIO MAQUINARIA'!$Z107</f>
        <v>0</v>
      </c>
      <c r="AC107" s="106"/>
      <c r="AD107" s="106"/>
      <c r="AE107" s="106" t="str">
        <f>IF(AD107-AC107=0,"",AD107-AC107)</f>
        <v/>
      </c>
      <c r="AF107" s="106"/>
      <c r="AG107" s="106"/>
      <c r="AH107" s="106" t="str">
        <f>IF(AG107-AF107=0,"",AG107-AF107)</f>
        <v/>
      </c>
      <c r="AI107" s="106"/>
      <c r="AJ107" s="106"/>
      <c r="AK107" s="106"/>
      <c r="AL107" s="106"/>
      <c r="AM107" s="106" t="str">
        <f>IF((AK107+AJ107)-AL107=0,"",(AK107+AJ107)-AL107)</f>
        <v/>
      </c>
      <c r="AN107" s="120" t="str">
        <f>IF(OR(AM107="",V107="",V107=0),"",ROUND(AM107/V107,2))</f>
        <v/>
      </c>
      <c r="AO107" s="106" t="str">
        <f>IF(OR(Y107="",AM107="",AM107=0),"",ROUND(Y107/AM107,2))</f>
        <v/>
      </c>
      <c r="AP107" s="106" t="str">
        <f>IF(OR(AM107="",Y107="",Y107=0),"",ROUND(AM107/Y107,2))</f>
        <v/>
      </c>
      <c r="AQ107" s="106" t="str">
        <f>IF(OR(L107="",V107="",V107=0),"",ROUND(L107/V107,1))</f>
        <v/>
      </c>
      <c r="AR107" s="106" t="str">
        <f>IF(OR('INFORME DIARIO MAQUINARIA'!$O107="",'INFORME DIARIO MAQUINARIA'!$AH107="",'INFORME DIARIO MAQUINARIA'!$AH107=0),"",ROUND('INFORME DIARIO MAQUINARIA'!$O107/'INFORME DIARIO MAQUINARIA'!$AH107,1))</f>
        <v/>
      </c>
      <c r="AS107" s="189" t="str">
        <f>IFERROR(IF(OR(V107="",AE107="",V107&lt;=0,AE107&lt;0),"",AE107/V107),"")</f>
        <v/>
      </c>
      <c r="AT107" s="106"/>
      <c r="AU107" s="106"/>
      <c r="AV107" s="106"/>
      <c r="AW107" s="106"/>
      <c r="AX107" s="106"/>
      <c r="AY107" s="106"/>
      <c r="AZ107" s="121"/>
    </row>
    <row r="108" spans="2:52" s="235" customFormat="1" ht="44.25" hidden="1" customHeight="1" x14ac:dyDescent="0.25">
      <c r="B108" s="268">
        <v>46163</v>
      </c>
      <c r="C108" s="346" t="s">
        <v>56</v>
      </c>
      <c r="D108" s="345">
        <v>1</v>
      </c>
      <c r="E108" s="201" t="s">
        <v>553</v>
      </c>
      <c r="F108" s="201" t="s">
        <v>202</v>
      </c>
      <c r="G108" s="201">
        <v>7</v>
      </c>
      <c r="H108" s="201" t="s">
        <v>487</v>
      </c>
      <c r="I108" s="201">
        <v>89</v>
      </c>
      <c r="J108" s="201"/>
      <c r="K108" s="201" t="s">
        <v>779</v>
      </c>
      <c r="L108" s="201"/>
      <c r="M108" s="201">
        <v>192</v>
      </c>
      <c r="N108" s="201"/>
      <c r="O108" s="201"/>
      <c r="P108" s="209"/>
      <c r="Q108" s="205"/>
      <c r="R108" s="204"/>
      <c r="S108" s="204">
        <f>'INFORME DIARIO MAQUINARIA'!$R108-'INFORME DIARIO MAQUINARIA'!$Q108</f>
        <v>0</v>
      </c>
      <c r="T108" s="203"/>
      <c r="U108" s="106"/>
      <c r="V108" s="106" t="str">
        <f>IF(U108-T108=0,"",U108-T108)</f>
        <v/>
      </c>
      <c r="W108" s="106"/>
      <c r="X108" s="106"/>
      <c r="Y108" s="106" t="str">
        <f>IF(X108-W108=0,"",X108-W108)</f>
        <v/>
      </c>
      <c r="Z108" s="106"/>
      <c r="AA108" s="106"/>
      <c r="AB108" s="106">
        <f>'INFORME DIARIO MAQUINARIA'!$AA108-'INFORME DIARIO MAQUINARIA'!$Z108</f>
        <v>0</v>
      </c>
      <c r="AC108" s="106"/>
      <c r="AD108" s="106"/>
      <c r="AE108" s="106" t="str">
        <f>IF(AD108-AC108=0,"",AD108-AC108)</f>
        <v/>
      </c>
      <c r="AF108" s="106"/>
      <c r="AG108" s="106"/>
      <c r="AH108" s="106" t="str">
        <f>IF(AG108-AF108=0,"",AG108-AF108)</f>
        <v/>
      </c>
      <c r="AI108" s="106"/>
      <c r="AJ108" s="106"/>
      <c r="AK108" s="106"/>
      <c r="AL108" s="106"/>
      <c r="AM108" s="106" t="str">
        <f>IF((AK108+AJ108)-AL108=0,"",(AK108+AJ108)-AL108)</f>
        <v/>
      </c>
      <c r="AN108" s="120" t="str">
        <f>IF(OR(AM108="",V108="",V108=0),"",ROUND(AM108/V108,2))</f>
        <v/>
      </c>
      <c r="AO108" s="106" t="str">
        <f>IF(OR(Y108="",AM108="",AM108=0),"",ROUND(Y108/AM108,2))</f>
        <v/>
      </c>
      <c r="AP108" s="106" t="str">
        <f>IF(OR(AM108="",Y108="",Y108=0),"",ROUND(AM108/Y108,2))</f>
        <v/>
      </c>
      <c r="AQ108" s="106" t="str">
        <f>IF(OR(L108="",V108="",V108=0),"",ROUND(L108/V108,1))</f>
        <v/>
      </c>
      <c r="AR108" s="106" t="str">
        <f>IF(OR('INFORME DIARIO MAQUINARIA'!$O108="",'INFORME DIARIO MAQUINARIA'!$AH108="",'INFORME DIARIO MAQUINARIA'!$AH108=0),"",ROUND('INFORME DIARIO MAQUINARIA'!$O108/'INFORME DIARIO MAQUINARIA'!$AH108,1))</f>
        <v/>
      </c>
      <c r="AS108" s="189" t="str">
        <f>IFERROR(IF(OR(V108="",AE108="",V108&lt;=0,AE108&lt;0),"",AE108/V108),"")</f>
        <v/>
      </c>
      <c r="AT108" s="106"/>
      <c r="AU108" s="106"/>
      <c r="AV108" s="106"/>
      <c r="AW108" s="106"/>
      <c r="AX108" s="106"/>
      <c r="AY108" s="106"/>
      <c r="AZ108" s="121"/>
    </row>
    <row r="109" spans="2:52" s="235" customFormat="1" ht="44.25" hidden="1" customHeight="1" thickBot="1" x14ac:dyDescent="0.3">
      <c r="B109" s="292">
        <v>46163</v>
      </c>
      <c r="C109" s="353" t="s">
        <v>56</v>
      </c>
      <c r="D109" s="352">
        <v>1</v>
      </c>
      <c r="E109" s="207" t="s">
        <v>553</v>
      </c>
      <c r="F109" s="207" t="s">
        <v>562</v>
      </c>
      <c r="G109" s="207">
        <v>7</v>
      </c>
      <c r="H109" s="207" t="s">
        <v>487</v>
      </c>
      <c r="I109" s="207">
        <v>89</v>
      </c>
      <c r="J109" s="207" t="s">
        <v>680</v>
      </c>
      <c r="K109" s="207" t="s">
        <v>778</v>
      </c>
      <c r="L109" s="207"/>
      <c r="M109" s="207"/>
      <c r="N109" s="207"/>
      <c r="O109" s="207"/>
      <c r="P109" s="206">
        <v>107</v>
      </c>
      <c r="Q109" s="205"/>
      <c r="R109" s="204"/>
      <c r="S109" s="204">
        <f>'INFORME DIARIO MAQUINARIA'!$R109-'INFORME DIARIO MAQUINARIA'!$Q109</f>
        <v>0</v>
      </c>
      <c r="T109" s="203"/>
      <c r="U109" s="106"/>
      <c r="V109" s="106" t="str">
        <f>IF(U109-T109=0,"",U109-T109)</f>
        <v/>
      </c>
      <c r="W109" s="106"/>
      <c r="X109" s="106"/>
      <c r="Y109" s="106" t="str">
        <f>IF(X109-W109=0,"",X109-W109)</f>
        <v/>
      </c>
      <c r="Z109" s="106"/>
      <c r="AA109" s="106"/>
      <c r="AB109" s="106">
        <f>'INFORME DIARIO MAQUINARIA'!$AA109-'INFORME DIARIO MAQUINARIA'!$Z109</f>
        <v>0</v>
      </c>
      <c r="AC109" s="106"/>
      <c r="AD109" s="106"/>
      <c r="AE109" s="106" t="str">
        <f>IF(AD109-AC109=0,"",AD109-AC109)</f>
        <v/>
      </c>
      <c r="AF109" s="106"/>
      <c r="AG109" s="106"/>
      <c r="AH109" s="106" t="str">
        <f>IF(AG109-AF109=0,"",AG109-AF109)</f>
        <v/>
      </c>
      <c r="AI109" s="106"/>
      <c r="AJ109" s="106"/>
      <c r="AK109" s="106"/>
      <c r="AL109" s="106"/>
      <c r="AM109" s="106" t="str">
        <f>IF((AK109+AJ109)-AL109=0,"",(AK109+AJ109)-AL109)</f>
        <v/>
      </c>
      <c r="AN109" s="120" t="str">
        <f>IF(OR(AM109="",V109="",V109=0),"",ROUND(AM109/V109,2))</f>
        <v/>
      </c>
      <c r="AO109" s="106" t="str">
        <f>IF(OR(Y109="",AM109="",AM109=0),"",ROUND(Y109/AM109,2))</f>
        <v/>
      </c>
      <c r="AP109" s="106" t="str">
        <f>IF(OR(AM109="",Y109="",Y109=0),"",ROUND(AM109/Y109,2))</f>
        <v/>
      </c>
      <c r="AQ109" s="106" t="str">
        <f>IF(OR(L109="",V109="",V109=0),"",ROUND(L109/V109,1))</f>
        <v/>
      </c>
      <c r="AR109" s="106" t="str">
        <f>IF(OR('INFORME DIARIO MAQUINARIA'!$O109="",'INFORME DIARIO MAQUINARIA'!$AH109="",'INFORME DIARIO MAQUINARIA'!$AH109=0),"",ROUND('INFORME DIARIO MAQUINARIA'!$O109/'INFORME DIARIO MAQUINARIA'!$AH109,1))</f>
        <v/>
      </c>
      <c r="AS109" s="189" t="str">
        <f>IFERROR(IF(OR(V109="",AE109="",V109&lt;=0,AE109&lt;0),"",AE109/V109),"")</f>
        <v/>
      </c>
      <c r="AT109" s="106"/>
      <c r="AU109" s="106"/>
      <c r="AV109" s="106"/>
      <c r="AW109" s="106"/>
      <c r="AX109" s="106"/>
      <c r="AY109" s="106"/>
      <c r="AZ109" s="121"/>
    </row>
    <row r="110" spans="2:52" s="235" customFormat="1" ht="43.5" hidden="1" customHeight="1" x14ac:dyDescent="0.25">
      <c r="B110" s="252">
        <v>46163</v>
      </c>
      <c r="C110" s="348" t="s">
        <v>56</v>
      </c>
      <c r="D110" s="347">
        <v>1</v>
      </c>
      <c r="E110" s="212" t="s">
        <v>387</v>
      </c>
      <c r="F110" s="212" t="s">
        <v>386</v>
      </c>
      <c r="G110" s="212">
        <v>8</v>
      </c>
      <c r="H110" s="212" t="s">
        <v>777</v>
      </c>
      <c r="I110" s="212">
        <v>165</v>
      </c>
      <c r="J110" s="212"/>
      <c r="K110" s="212" t="s">
        <v>566</v>
      </c>
      <c r="L110" s="212">
        <v>1680</v>
      </c>
      <c r="M110" s="212"/>
      <c r="N110" s="212"/>
      <c r="O110" s="212"/>
      <c r="P110" s="211"/>
      <c r="Q110" s="205"/>
      <c r="R110" s="204"/>
      <c r="S110" s="204">
        <f>'INFORME DIARIO MAQUINARIA'!$R110-'INFORME DIARIO MAQUINARIA'!$Q110</f>
        <v>0</v>
      </c>
      <c r="T110" s="203"/>
      <c r="U110" s="106"/>
      <c r="V110" s="106" t="str">
        <f>IF(U110-T110=0,"",U110-T110)</f>
        <v/>
      </c>
      <c r="W110" s="106"/>
      <c r="X110" s="106"/>
      <c r="Y110" s="106" t="str">
        <f>IF(X110-W110=0,"",X110-W110)</f>
        <v/>
      </c>
      <c r="Z110" s="106"/>
      <c r="AA110" s="106"/>
      <c r="AB110" s="106">
        <f>'INFORME DIARIO MAQUINARIA'!$AA110-'INFORME DIARIO MAQUINARIA'!$Z110</f>
        <v>0</v>
      </c>
      <c r="AC110" s="106"/>
      <c r="AD110" s="106"/>
      <c r="AE110" s="106" t="str">
        <f>IF(AD110-AC110=0,"",AD110-AC110)</f>
        <v/>
      </c>
      <c r="AF110" s="106"/>
      <c r="AG110" s="106"/>
      <c r="AH110" s="106" t="str">
        <f>IF(AG110-AF110=0,"",AG110-AF110)</f>
        <v/>
      </c>
      <c r="AI110" s="106"/>
      <c r="AJ110" s="106"/>
      <c r="AK110" s="106"/>
      <c r="AL110" s="106"/>
      <c r="AM110" s="106" t="str">
        <f>IF((AK110+AJ110)-AL110=0,"",(AK110+AJ110)-AL110)</f>
        <v/>
      </c>
      <c r="AN110" s="120" t="str">
        <f>IF(OR(AM110="",V110="",V110=0),"",ROUND(AM110/V110,2))</f>
        <v/>
      </c>
      <c r="AO110" s="106" t="str">
        <f>IF(OR(Y110="",AM110="",AM110=0),"",ROUND(Y110/AM110,2))</f>
        <v/>
      </c>
      <c r="AP110" s="106" t="str">
        <f>IF(OR(AM110="",Y110="",Y110=0),"",ROUND(AM110/Y110,2))</f>
        <v/>
      </c>
      <c r="AQ110" s="106" t="str">
        <f>IF(OR(L110="",V110="",V110=0),"",ROUND(L110/V110,1))</f>
        <v/>
      </c>
      <c r="AR110" s="106" t="str">
        <f>IF(OR('INFORME DIARIO MAQUINARIA'!$O110="",'INFORME DIARIO MAQUINARIA'!$AH110="",'INFORME DIARIO MAQUINARIA'!$AH110=0),"",ROUND('INFORME DIARIO MAQUINARIA'!$O110/'INFORME DIARIO MAQUINARIA'!$AH110,1))</f>
        <v/>
      </c>
      <c r="AS110" s="189" t="str">
        <f>IFERROR(IF(OR(V110="",AE110="",V110&lt;=0,AE110&lt;0),"",AE110/V110),"")</f>
        <v/>
      </c>
      <c r="AT110" s="106"/>
      <c r="AU110" s="106"/>
      <c r="AV110" s="106"/>
      <c r="AW110" s="106"/>
      <c r="AX110" s="106"/>
      <c r="AY110" s="106"/>
      <c r="AZ110" s="121"/>
    </row>
    <row r="111" spans="2:52" s="235" customFormat="1" ht="36" hidden="1" customHeight="1" thickBot="1" x14ac:dyDescent="0.3">
      <c r="B111" s="292">
        <v>46163</v>
      </c>
      <c r="C111" s="353" t="s">
        <v>56</v>
      </c>
      <c r="D111" s="352">
        <v>1</v>
      </c>
      <c r="E111" s="207" t="s">
        <v>170</v>
      </c>
      <c r="F111" s="207" t="s">
        <v>732</v>
      </c>
      <c r="G111" s="207">
        <v>8</v>
      </c>
      <c r="H111" s="207" t="s">
        <v>776</v>
      </c>
      <c r="I111" s="207">
        <v>158</v>
      </c>
      <c r="J111" s="207"/>
      <c r="K111" s="207" t="s">
        <v>566</v>
      </c>
      <c r="L111" s="207">
        <v>1780</v>
      </c>
      <c r="M111" s="207"/>
      <c r="N111" s="207"/>
      <c r="O111" s="207"/>
      <c r="P111" s="206"/>
      <c r="Q111" s="205"/>
      <c r="R111" s="204"/>
      <c r="S111" s="204">
        <f>'INFORME DIARIO MAQUINARIA'!$R111-'INFORME DIARIO MAQUINARIA'!$Q111</f>
        <v>0</v>
      </c>
      <c r="T111" s="203"/>
      <c r="U111" s="106"/>
      <c r="V111" s="106" t="str">
        <f>IF(U111-T111=0,"",U111-T111)</f>
        <v/>
      </c>
      <c r="W111" s="106"/>
      <c r="X111" s="106"/>
      <c r="Y111" s="106" t="str">
        <f>IF(X111-W111=0,"",X111-W111)</f>
        <v/>
      </c>
      <c r="Z111" s="106"/>
      <c r="AA111" s="106"/>
      <c r="AB111" s="106">
        <f>'INFORME DIARIO MAQUINARIA'!$AA111-'INFORME DIARIO MAQUINARIA'!$Z111</f>
        <v>0</v>
      </c>
      <c r="AC111" s="106"/>
      <c r="AD111" s="106"/>
      <c r="AE111" s="106" t="str">
        <f>IF(AD111-AC111=0,"",AD111-AC111)</f>
        <v/>
      </c>
      <c r="AF111" s="106"/>
      <c r="AG111" s="106"/>
      <c r="AH111" s="106" t="str">
        <f>IF(AG111-AF111=0,"",AG111-AF111)</f>
        <v/>
      </c>
      <c r="AI111" s="106"/>
      <c r="AJ111" s="106"/>
      <c r="AK111" s="106"/>
      <c r="AL111" s="106"/>
      <c r="AM111" s="106" t="str">
        <f>IF((AK111+AJ111)-AL111=0,"",(AK111+AJ111)-AL111)</f>
        <v/>
      </c>
      <c r="AN111" s="120" t="str">
        <f>IF(OR(AM111="",V111="",V111=0),"",ROUND(AM111/V111,2))</f>
        <v/>
      </c>
      <c r="AO111" s="106" t="str">
        <f>IF(OR(Y111="",AM111="",AM111=0),"",ROUND(Y111/AM111,2))</f>
        <v/>
      </c>
      <c r="AP111" s="106" t="str">
        <f>IF(OR(AM111="",Y111="",Y111=0),"",ROUND(AM111/Y111,2))</f>
        <v/>
      </c>
      <c r="AQ111" s="106" t="str">
        <f>IF(OR(L111="",V111="",V111=0),"",ROUND(L111/V111,1))</f>
        <v/>
      </c>
      <c r="AR111" s="106" t="str">
        <f>IF(OR('INFORME DIARIO MAQUINARIA'!$O111="",'INFORME DIARIO MAQUINARIA'!$AH111="",'INFORME DIARIO MAQUINARIA'!$AH111=0),"",ROUND('INFORME DIARIO MAQUINARIA'!$O111/'INFORME DIARIO MAQUINARIA'!$AH111,1))</f>
        <v/>
      </c>
      <c r="AS111" s="189" t="str">
        <f>IFERROR(IF(OR(V111="",AE111="",V111&lt;=0,AE111&lt;0),"",AE111/V111),"")</f>
        <v/>
      </c>
      <c r="AT111" s="106"/>
      <c r="AU111" s="106"/>
      <c r="AV111" s="106"/>
      <c r="AW111" s="106"/>
      <c r="AX111" s="106"/>
      <c r="AY111" s="106"/>
      <c r="AZ111" s="121"/>
    </row>
    <row r="112" spans="2:52" s="235" customFormat="1" ht="39.75" hidden="1" customHeight="1" x14ac:dyDescent="0.25">
      <c r="B112" s="252">
        <v>46163</v>
      </c>
      <c r="C112" s="348" t="s">
        <v>56</v>
      </c>
      <c r="D112" s="347">
        <v>1</v>
      </c>
      <c r="E112" s="212" t="s">
        <v>131</v>
      </c>
      <c r="F112" s="212" t="s">
        <v>130</v>
      </c>
      <c r="G112" s="212">
        <v>10</v>
      </c>
      <c r="H112" s="212" t="s">
        <v>775</v>
      </c>
      <c r="I112" s="212">
        <v>191</v>
      </c>
      <c r="J112" s="212"/>
      <c r="K112" s="212" t="s">
        <v>157</v>
      </c>
      <c r="L112" s="212"/>
      <c r="M112" s="212"/>
      <c r="N112" s="212">
        <v>5</v>
      </c>
      <c r="O112" s="212">
        <v>60</v>
      </c>
      <c r="P112" s="211"/>
      <c r="Q112" s="205"/>
      <c r="R112" s="204"/>
      <c r="S112" s="204">
        <f>'INFORME DIARIO MAQUINARIA'!$R112-'INFORME DIARIO MAQUINARIA'!$Q112</f>
        <v>0</v>
      </c>
      <c r="T112" s="203"/>
      <c r="U112" s="106"/>
      <c r="V112" s="106" t="str">
        <f>IF(U112-T112=0,"",U112-T112)</f>
        <v/>
      </c>
      <c r="W112" s="106"/>
      <c r="X112" s="106"/>
      <c r="Y112" s="106" t="str">
        <f>IF(X112-W112=0,"",X112-W112)</f>
        <v/>
      </c>
      <c r="Z112" s="106"/>
      <c r="AA112" s="106"/>
      <c r="AB112" s="106">
        <f>'INFORME DIARIO MAQUINARIA'!$AA112-'INFORME DIARIO MAQUINARIA'!$Z112</f>
        <v>0</v>
      </c>
      <c r="AC112" s="106"/>
      <c r="AD112" s="106"/>
      <c r="AE112" s="106" t="str">
        <f>IF(AD112-AC112=0,"",AD112-AC112)</f>
        <v/>
      </c>
      <c r="AF112" s="106"/>
      <c r="AG112" s="106"/>
      <c r="AH112" s="106" t="str">
        <f>IF(AG112-AF112=0,"",AG112-AF112)</f>
        <v/>
      </c>
      <c r="AI112" s="106"/>
      <c r="AJ112" s="106"/>
      <c r="AK112" s="106"/>
      <c r="AL112" s="106"/>
      <c r="AM112" s="106" t="str">
        <f>IF((AK112+AJ112)-AL112=0,"",(AK112+AJ112)-AL112)</f>
        <v/>
      </c>
      <c r="AN112" s="120" t="str">
        <f>IF(OR(AM112="",V112="",V112=0),"",ROUND(AM112/V112,2))</f>
        <v/>
      </c>
      <c r="AO112" s="106" t="str">
        <f>IF(OR(Y112="",AM112="",AM112=0),"",ROUND(Y112/AM112,2))</f>
        <v/>
      </c>
      <c r="AP112" s="106" t="str">
        <f>IF(OR(AM112="",Y112="",Y112=0),"",ROUND(AM112/Y112,2))</f>
        <v/>
      </c>
      <c r="AQ112" s="106" t="str">
        <f>IF(OR(L112="",V112="",V112=0),"",ROUND(L112/V112,1))</f>
        <v/>
      </c>
      <c r="AR112" s="106" t="str">
        <f>IF(OR('INFORME DIARIO MAQUINARIA'!$O112="",'INFORME DIARIO MAQUINARIA'!$AH112="",'INFORME DIARIO MAQUINARIA'!$AH112=0),"",ROUND('INFORME DIARIO MAQUINARIA'!$O112/'INFORME DIARIO MAQUINARIA'!$AH112,1))</f>
        <v/>
      </c>
      <c r="AS112" s="189" t="str">
        <f>IFERROR(IF(OR(V112="",AE112="",V112&lt;=0,AE112&lt;0),"",AE112/V112),"")</f>
        <v/>
      </c>
      <c r="AT112" s="106"/>
      <c r="AU112" s="106"/>
      <c r="AV112" s="106"/>
      <c r="AW112" s="106"/>
      <c r="AX112" s="106"/>
      <c r="AY112" s="106"/>
      <c r="AZ112" s="121"/>
    </row>
    <row r="113" spans="2:52" s="235" customFormat="1" ht="41.25" hidden="1" customHeight="1" x14ac:dyDescent="0.25">
      <c r="B113" s="268">
        <v>46163</v>
      </c>
      <c r="C113" s="346" t="s">
        <v>56</v>
      </c>
      <c r="D113" s="345">
        <v>1</v>
      </c>
      <c r="E113" s="201" t="s">
        <v>367</v>
      </c>
      <c r="F113" s="201" t="s">
        <v>323</v>
      </c>
      <c r="G113" s="201">
        <v>10</v>
      </c>
      <c r="H113" s="201" t="s">
        <v>775</v>
      </c>
      <c r="I113" s="201">
        <v>191</v>
      </c>
      <c r="J113" s="201"/>
      <c r="K113" s="201" t="s">
        <v>365</v>
      </c>
      <c r="L113" s="201">
        <v>1300</v>
      </c>
      <c r="M113" s="201"/>
      <c r="N113" s="201"/>
      <c r="O113" s="201"/>
      <c r="P113" s="209"/>
      <c r="Q113" s="205"/>
      <c r="R113" s="204"/>
      <c r="S113" s="204">
        <f>'INFORME DIARIO MAQUINARIA'!$R113-'INFORME DIARIO MAQUINARIA'!$Q113</f>
        <v>0</v>
      </c>
      <c r="T113" s="203"/>
      <c r="U113" s="106"/>
      <c r="V113" s="106" t="str">
        <f>IF(U113-T113=0,"",U113-T113)</f>
        <v/>
      </c>
      <c r="W113" s="106"/>
      <c r="X113" s="106"/>
      <c r="Y113" s="106" t="str">
        <f>IF(X113-W113=0,"",X113-W113)</f>
        <v/>
      </c>
      <c r="Z113" s="106"/>
      <c r="AA113" s="106"/>
      <c r="AB113" s="106">
        <f>'INFORME DIARIO MAQUINARIA'!$AA113-'INFORME DIARIO MAQUINARIA'!$Z113</f>
        <v>0</v>
      </c>
      <c r="AC113" s="106"/>
      <c r="AD113" s="106"/>
      <c r="AE113" s="106" t="str">
        <f>IF(AD113-AC113=0,"",AD113-AC113)</f>
        <v/>
      </c>
      <c r="AF113" s="106"/>
      <c r="AG113" s="106"/>
      <c r="AH113" s="106" t="str">
        <f>IF(AG113-AF113=0,"",AG113-AF113)</f>
        <v/>
      </c>
      <c r="AI113" s="106"/>
      <c r="AJ113" s="106"/>
      <c r="AK113" s="106"/>
      <c r="AL113" s="106"/>
      <c r="AM113" s="106" t="str">
        <f>IF((AK113+AJ113)-AL113=0,"",(AK113+AJ113)-AL113)</f>
        <v/>
      </c>
      <c r="AN113" s="120" t="str">
        <f>IF(OR(AM113="",V113="",V113=0),"",ROUND(AM113/V113,2))</f>
        <v/>
      </c>
      <c r="AO113" s="106" t="str">
        <f>IF(OR(Y113="",AM113="",AM113=0),"",ROUND(Y113/AM113,2))</f>
        <v/>
      </c>
      <c r="AP113" s="106" t="str">
        <f>IF(OR(AM113="",Y113="",Y113=0),"",ROUND(AM113/Y113,2))</f>
        <v/>
      </c>
      <c r="AQ113" s="106" t="str">
        <f>IF(OR(L113="",V113="",V113=0),"",ROUND(L113/V113,1))</f>
        <v/>
      </c>
      <c r="AR113" s="106" t="str">
        <f>IF(OR('INFORME DIARIO MAQUINARIA'!$O113="",'INFORME DIARIO MAQUINARIA'!$AH113="",'INFORME DIARIO MAQUINARIA'!$AH113=0),"",ROUND('INFORME DIARIO MAQUINARIA'!$O113/'INFORME DIARIO MAQUINARIA'!$AH113,1))</f>
        <v/>
      </c>
      <c r="AS113" s="189" t="str">
        <f>IFERROR(IF(OR(V113="",AE113="",V113&lt;=0,AE113&lt;0),"",AE113/V113),"")</f>
        <v/>
      </c>
      <c r="AT113" s="106"/>
      <c r="AU113" s="106"/>
      <c r="AV113" s="106"/>
      <c r="AW113" s="106"/>
      <c r="AX113" s="106"/>
      <c r="AY113" s="106"/>
      <c r="AZ113" s="121"/>
    </row>
    <row r="114" spans="2:52" s="235" customFormat="1" ht="42" hidden="1" customHeight="1" thickBot="1" x14ac:dyDescent="0.3">
      <c r="B114" s="292">
        <v>46163</v>
      </c>
      <c r="C114" s="353" t="s">
        <v>56</v>
      </c>
      <c r="D114" s="352">
        <v>1</v>
      </c>
      <c r="E114" s="207" t="s">
        <v>104</v>
      </c>
      <c r="F114" s="207" t="s">
        <v>103</v>
      </c>
      <c r="G114" s="207">
        <v>10</v>
      </c>
      <c r="H114" s="207" t="s">
        <v>775</v>
      </c>
      <c r="I114" s="207">
        <v>191</v>
      </c>
      <c r="J114" s="207"/>
      <c r="K114" s="207" t="s">
        <v>159</v>
      </c>
      <c r="L114" s="207"/>
      <c r="M114" s="207">
        <v>60</v>
      </c>
      <c r="N114" s="207"/>
      <c r="O114" s="207"/>
      <c r="P114" s="206"/>
      <c r="Q114" s="205"/>
      <c r="R114" s="204"/>
      <c r="S114" s="204">
        <f>'INFORME DIARIO MAQUINARIA'!$R114-'INFORME DIARIO MAQUINARIA'!$Q114</f>
        <v>0</v>
      </c>
      <c r="T114" s="203"/>
      <c r="U114" s="106"/>
      <c r="V114" s="106" t="str">
        <f>IF(U114-T114=0,"",U114-T114)</f>
        <v/>
      </c>
      <c r="W114" s="106"/>
      <c r="X114" s="106"/>
      <c r="Y114" s="106" t="str">
        <f>IF(X114-W114=0,"",X114-W114)</f>
        <v/>
      </c>
      <c r="Z114" s="106"/>
      <c r="AA114" s="106"/>
      <c r="AB114" s="106">
        <f>'INFORME DIARIO MAQUINARIA'!$AA114-'INFORME DIARIO MAQUINARIA'!$Z114</f>
        <v>0</v>
      </c>
      <c r="AC114" s="106"/>
      <c r="AD114" s="106"/>
      <c r="AE114" s="106" t="str">
        <f>IF(AD114-AC114=0,"",AD114-AC114)</f>
        <v/>
      </c>
      <c r="AF114" s="106"/>
      <c r="AG114" s="106"/>
      <c r="AH114" s="106" t="str">
        <f>IF(AG114-AF114=0,"",AG114-AF114)</f>
        <v/>
      </c>
      <c r="AI114" s="106"/>
      <c r="AJ114" s="106"/>
      <c r="AK114" s="106"/>
      <c r="AL114" s="106"/>
      <c r="AM114" s="106" t="str">
        <f>IF((AK114+AJ114)-AL114=0,"",(AK114+AJ114)-AL114)</f>
        <v/>
      </c>
      <c r="AN114" s="120" t="str">
        <f>IF(OR(AM114="",V114="",V114=0),"",ROUND(AM114/V114,2))</f>
        <v/>
      </c>
      <c r="AO114" s="106" t="str">
        <f>IF(OR(Y114="",AM114="",AM114=0),"",ROUND(Y114/AM114,2))</f>
        <v/>
      </c>
      <c r="AP114" s="106" t="str">
        <f>IF(OR(AM114="",Y114="",Y114=0),"",ROUND(AM114/Y114,2))</f>
        <v/>
      </c>
      <c r="AQ114" s="106" t="str">
        <f>IF(OR(L114="",V114="",V114=0),"",ROUND(L114/V114,1))</f>
        <v/>
      </c>
      <c r="AR114" s="106" t="str">
        <f>IF(OR('INFORME DIARIO MAQUINARIA'!$O114="",'INFORME DIARIO MAQUINARIA'!$AH114="",'INFORME DIARIO MAQUINARIA'!$AH114=0),"",ROUND('INFORME DIARIO MAQUINARIA'!$O114/'INFORME DIARIO MAQUINARIA'!$AH114,1))</f>
        <v/>
      </c>
      <c r="AS114" s="189" t="str">
        <f>IFERROR(IF(OR(V114="",AE114="",V114&lt;=0,AE114&lt;0),"",AE114/V114),"")</f>
        <v/>
      </c>
      <c r="AT114" s="106"/>
      <c r="AU114" s="106"/>
      <c r="AV114" s="106"/>
      <c r="AW114" s="106"/>
      <c r="AX114" s="106"/>
      <c r="AY114" s="106"/>
      <c r="AZ114" s="121"/>
    </row>
    <row r="115" spans="2:52" s="235" customFormat="1" ht="36.75" hidden="1" customHeight="1" x14ac:dyDescent="0.25">
      <c r="B115" s="252">
        <v>46163</v>
      </c>
      <c r="C115" s="348" t="s">
        <v>56</v>
      </c>
      <c r="D115" s="347">
        <v>1</v>
      </c>
      <c r="E115" s="212" t="s">
        <v>86</v>
      </c>
      <c r="F115" s="212" t="s">
        <v>85</v>
      </c>
      <c r="G115" s="212">
        <v>13</v>
      </c>
      <c r="H115" s="212" t="s">
        <v>774</v>
      </c>
      <c r="I115" s="212"/>
      <c r="J115" s="212"/>
      <c r="K115" s="212" t="s">
        <v>157</v>
      </c>
      <c r="L115" s="212"/>
      <c r="M115" s="212"/>
      <c r="N115" s="212">
        <v>5</v>
      </c>
      <c r="O115" s="212">
        <v>60</v>
      </c>
      <c r="P115" s="211"/>
      <c r="Q115" s="205"/>
      <c r="R115" s="204"/>
      <c r="S115" s="204">
        <f>'INFORME DIARIO MAQUINARIA'!$R115-'INFORME DIARIO MAQUINARIA'!$Q115</f>
        <v>0</v>
      </c>
      <c r="T115" s="203"/>
      <c r="U115" s="106"/>
      <c r="V115" s="106" t="str">
        <f>IF(U115-T115=0,"",U115-T115)</f>
        <v/>
      </c>
      <c r="W115" s="106"/>
      <c r="X115" s="106"/>
      <c r="Y115" s="106" t="str">
        <f>IF(X115-W115=0,"",X115-W115)</f>
        <v/>
      </c>
      <c r="Z115" s="106"/>
      <c r="AA115" s="106"/>
      <c r="AB115" s="197">
        <f>'INFORME DIARIO MAQUINARIA'!$AA115-'INFORME DIARIO MAQUINARIA'!$Z115</f>
        <v>0</v>
      </c>
      <c r="AC115" s="106"/>
      <c r="AD115" s="106"/>
      <c r="AE115" s="106" t="str">
        <f>IF(AD115-AC115=0,"",AD115-AC115)</f>
        <v/>
      </c>
      <c r="AF115" s="106"/>
      <c r="AG115" s="106"/>
      <c r="AH115" s="106" t="str">
        <f>IF(AG115-AF115=0,"",AG115-AF115)</f>
        <v/>
      </c>
      <c r="AI115" s="106"/>
      <c r="AJ115" s="106"/>
      <c r="AK115" s="106"/>
      <c r="AL115" s="106"/>
      <c r="AM115" s="106" t="str">
        <f>IF((AK115+AJ115)-AL115=0,"",(AK115+AJ115)-AL115)</f>
        <v/>
      </c>
      <c r="AN115" s="120" t="str">
        <f>IF(OR(AM115="",V115="",V115=0),"",ROUND(AM115/V115,2))</f>
        <v/>
      </c>
      <c r="AO115" s="106" t="str">
        <f>IF(OR(Y115="",AM115="",AM115=0),"",ROUND(Y115/AM115,2))</f>
        <v/>
      </c>
      <c r="AP115" s="106" t="str">
        <f>IF(OR(AM115="",Y115="",Y115=0),"",ROUND(AM115/Y115,2))</f>
        <v/>
      </c>
      <c r="AQ115" s="106" t="str">
        <f>IF(OR(L115="",V115="",V115=0),"",ROUND(L115/V115,1))</f>
        <v/>
      </c>
      <c r="AR115" s="106" t="str">
        <f>IF(OR('INFORME DIARIO MAQUINARIA'!$O115="",'INFORME DIARIO MAQUINARIA'!$AH115="",'INFORME DIARIO MAQUINARIA'!$AH115=0),"",ROUND('INFORME DIARIO MAQUINARIA'!$O115/'INFORME DIARIO MAQUINARIA'!$AH115,1))</f>
        <v/>
      </c>
      <c r="AS115" s="189" t="str">
        <f>IFERROR(IF(OR(V115="",AE115="",V115&lt;=0,AE115&lt;0),"",AE115/V115),"")</f>
        <v/>
      </c>
      <c r="AT115" s="106"/>
      <c r="AU115" s="106"/>
      <c r="AV115" s="106"/>
      <c r="AW115" s="106"/>
      <c r="AX115" s="106"/>
      <c r="AY115" s="106"/>
      <c r="AZ115" s="121"/>
    </row>
    <row r="116" spans="2:52" s="235" customFormat="1" ht="35.25" hidden="1" customHeight="1" x14ac:dyDescent="0.25">
      <c r="B116" s="268">
        <v>46163</v>
      </c>
      <c r="C116" s="346" t="s">
        <v>56</v>
      </c>
      <c r="D116" s="345">
        <v>1</v>
      </c>
      <c r="E116" s="201" t="s">
        <v>734</v>
      </c>
      <c r="F116" s="201" t="s">
        <v>446</v>
      </c>
      <c r="G116" s="201">
        <v>13</v>
      </c>
      <c r="H116" s="201" t="s">
        <v>774</v>
      </c>
      <c r="I116" s="201"/>
      <c r="J116" s="201"/>
      <c r="K116" s="201" t="s">
        <v>159</v>
      </c>
      <c r="L116" s="201"/>
      <c r="M116" s="201">
        <v>120</v>
      </c>
      <c r="N116" s="201"/>
      <c r="O116" s="201"/>
      <c r="P116" s="209"/>
      <c r="Q116" s="205"/>
      <c r="R116" s="204"/>
      <c r="S116" s="204">
        <f>'INFORME DIARIO MAQUINARIA'!$R116-'INFORME DIARIO MAQUINARIA'!$Q116</f>
        <v>0</v>
      </c>
      <c r="T116" s="203"/>
      <c r="U116" s="106"/>
      <c r="V116" s="106" t="str">
        <f>IF(U116-T116=0,"",U116-T116)</f>
        <v/>
      </c>
      <c r="W116" s="106"/>
      <c r="X116" s="106"/>
      <c r="Y116" s="106" t="str">
        <f>IF(X116-W116=0,"",X116-W116)</f>
        <v/>
      </c>
      <c r="Z116" s="106"/>
      <c r="AA116" s="106"/>
      <c r="AB116" s="106">
        <f>'INFORME DIARIO MAQUINARIA'!$AA116-'INFORME DIARIO MAQUINARIA'!$Z116</f>
        <v>0</v>
      </c>
      <c r="AC116" s="106"/>
      <c r="AD116" s="106"/>
      <c r="AE116" s="106" t="str">
        <f>IF(AD116-AC116=0,"",AD116-AC116)</f>
        <v/>
      </c>
      <c r="AF116" s="106"/>
      <c r="AG116" s="106"/>
      <c r="AH116" s="106" t="str">
        <f>IF(AG116-AF116=0,"",AG116-AF116)</f>
        <v/>
      </c>
      <c r="AI116" s="106"/>
      <c r="AJ116" s="106"/>
      <c r="AK116" s="106"/>
      <c r="AL116" s="106"/>
      <c r="AM116" s="106" t="str">
        <f>IF((AK116+AJ116)-AL116=0,"",(AK116+AJ116)-AL116)</f>
        <v/>
      </c>
      <c r="AN116" s="120" t="str">
        <f>IF(OR(AM116="",V116="",V116=0),"",ROUND(AM116/V116,2))</f>
        <v/>
      </c>
      <c r="AO116" s="106" t="str">
        <f>IF(OR(Y116="",AM116="",AM116=0),"",ROUND(Y116/AM116,2))</f>
        <v/>
      </c>
      <c r="AP116" s="106" t="str">
        <f>IF(OR(AM116="",Y116="",Y116=0),"",ROUND(AM116/Y116,2))</f>
        <v/>
      </c>
      <c r="AQ116" s="106" t="str">
        <f>IF(OR(L116="",V116="",V116=0),"",ROUND(L116/V116,1))</f>
        <v/>
      </c>
      <c r="AR116" s="106" t="str">
        <f>IF(OR('INFORME DIARIO MAQUINARIA'!$O116="",'INFORME DIARIO MAQUINARIA'!$AH116="",'INFORME DIARIO MAQUINARIA'!$AH116=0),"",ROUND('INFORME DIARIO MAQUINARIA'!$O116/'INFORME DIARIO MAQUINARIA'!$AH116,1))</f>
        <v/>
      </c>
      <c r="AS116" s="189" t="str">
        <f>IFERROR(IF(OR(V116="",AE116="",V116&lt;=0,AE116&lt;0),"",AE116/V116),"")</f>
        <v/>
      </c>
      <c r="AT116" s="106"/>
      <c r="AU116" s="106"/>
      <c r="AV116" s="106"/>
      <c r="AW116" s="106"/>
      <c r="AX116" s="106"/>
      <c r="AY116" s="106"/>
      <c r="AZ116" s="121"/>
    </row>
    <row r="117" spans="2:52" s="235" customFormat="1" ht="33" hidden="1" customHeight="1" x14ac:dyDescent="0.25">
      <c r="B117" s="268">
        <v>46163</v>
      </c>
      <c r="C117" s="346" t="s">
        <v>56</v>
      </c>
      <c r="D117" s="345">
        <v>1</v>
      </c>
      <c r="E117" s="201" t="s">
        <v>193</v>
      </c>
      <c r="F117" s="201" t="s">
        <v>358</v>
      </c>
      <c r="G117" s="201">
        <v>13</v>
      </c>
      <c r="H117" s="201" t="s">
        <v>774</v>
      </c>
      <c r="I117" s="201"/>
      <c r="J117" s="201"/>
      <c r="K117" s="201" t="s">
        <v>68</v>
      </c>
      <c r="L117" s="201">
        <v>1800</v>
      </c>
      <c r="M117" s="201"/>
      <c r="N117" s="201"/>
      <c r="O117" s="201"/>
      <c r="P117" s="209"/>
      <c r="Q117" s="205"/>
      <c r="R117" s="204"/>
      <c r="S117" s="204">
        <f>'INFORME DIARIO MAQUINARIA'!$R117-'INFORME DIARIO MAQUINARIA'!$Q117</f>
        <v>0</v>
      </c>
      <c r="T117" s="203"/>
      <c r="U117" s="106"/>
      <c r="V117" s="106" t="str">
        <f>IF(U117-T117=0,"",U117-T117)</f>
        <v/>
      </c>
      <c r="W117" s="106"/>
      <c r="X117" s="106"/>
      <c r="Y117" s="106" t="str">
        <f>IF(X117-W117=0,"",X117-W117)</f>
        <v/>
      </c>
      <c r="Z117" s="106"/>
      <c r="AA117" s="106"/>
      <c r="AB117" s="106">
        <f>'INFORME DIARIO MAQUINARIA'!$AA117-'INFORME DIARIO MAQUINARIA'!$Z117</f>
        <v>0</v>
      </c>
      <c r="AC117" s="106"/>
      <c r="AD117" s="106"/>
      <c r="AE117" s="106" t="str">
        <f>IF(AD117-AC117=0,"",AD117-AC117)</f>
        <v/>
      </c>
      <c r="AF117" s="106"/>
      <c r="AG117" s="106"/>
      <c r="AH117" s="106" t="str">
        <f>IF(AG117-AF117=0,"",AG117-AF117)</f>
        <v/>
      </c>
      <c r="AI117" s="106"/>
      <c r="AJ117" s="106"/>
      <c r="AK117" s="106"/>
      <c r="AL117" s="106"/>
      <c r="AM117" s="106" t="str">
        <f>IF((AK117+AJ117)-AL117=0,"",(AK117+AJ117)-AL117)</f>
        <v/>
      </c>
      <c r="AN117" s="120" t="str">
        <f>IF(OR(AM117="",V117="",V117=0),"",ROUND(AM117/V117,2))</f>
        <v/>
      </c>
      <c r="AO117" s="106" t="str">
        <f>IF(OR(Y117="",AM117="",AM117=0),"",ROUND(Y117/AM117,2))</f>
        <v/>
      </c>
      <c r="AP117" s="106" t="str">
        <f>IF(OR(AM117="",Y117="",Y117=0),"",ROUND(AM117/Y117,2))</f>
        <v/>
      </c>
      <c r="AQ117" s="106" t="str">
        <f>IF(OR(L117="",V117="",V117=0),"",ROUND(L117/V117,1))</f>
        <v/>
      </c>
      <c r="AR117" s="106" t="str">
        <f>IF(OR('INFORME DIARIO MAQUINARIA'!$O117="",'INFORME DIARIO MAQUINARIA'!$AH117="",'INFORME DIARIO MAQUINARIA'!$AH117=0),"",ROUND('INFORME DIARIO MAQUINARIA'!$O117/'INFORME DIARIO MAQUINARIA'!$AH117,1))</f>
        <v/>
      </c>
      <c r="AS117" s="189" t="str">
        <f>IFERROR(IF(OR(V117="",AE117="",V117&lt;=0,AE117&lt;0),"",AE117/V117),"")</f>
        <v/>
      </c>
      <c r="AT117" s="106"/>
      <c r="AU117" s="106"/>
      <c r="AV117" s="106"/>
      <c r="AW117" s="106"/>
      <c r="AX117" s="106"/>
      <c r="AY117" s="106"/>
      <c r="AZ117" s="121"/>
    </row>
    <row r="118" spans="2:52" s="235" customFormat="1" ht="33" hidden="1" customHeight="1" x14ac:dyDescent="0.25">
      <c r="B118" s="268">
        <v>46163</v>
      </c>
      <c r="C118" s="346" t="s">
        <v>56</v>
      </c>
      <c r="D118" s="345">
        <v>1</v>
      </c>
      <c r="E118" s="201" t="s">
        <v>320</v>
      </c>
      <c r="F118" s="201" t="s">
        <v>397</v>
      </c>
      <c r="G118" s="201">
        <v>13</v>
      </c>
      <c r="H118" s="201" t="s">
        <v>773</v>
      </c>
      <c r="I118" s="201">
        <v>419</v>
      </c>
      <c r="J118" s="201"/>
      <c r="K118" s="201" t="s">
        <v>772</v>
      </c>
      <c r="L118" s="201">
        <v>1000</v>
      </c>
      <c r="M118" s="201"/>
      <c r="N118" s="201"/>
      <c r="O118" s="201"/>
      <c r="P118" s="209"/>
      <c r="Q118" s="205"/>
      <c r="R118" s="204"/>
      <c r="S118" s="204">
        <f>'INFORME DIARIO MAQUINARIA'!$R118-'INFORME DIARIO MAQUINARIA'!$Q118</f>
        <v>0</v>
      </c>
      <c r="T118" s="203"/>
      <c r="U118" s="106"/>
      <c r="V118" s="106" t="str">
        <f>IF(U118-T118=0,"",U118-T118)</f>
        <v/>
      </c>
      <c r="W118" s="106"/>
      <c r="X118" s="106"/>
      <c r="Y118" s="106" t="str">
        <f>IF(X118-W118=0,"",X118-W118)</f>
        <v/>
      </c>
      <c r="Z118" s="106"/>
      <c r="AA118" s="106"/>
      <c r="AB118" s="106">
        <f>'INFORME DIARIO MAQUINARIA'!$AA118-'INFORME DIARIO MAQUINARIA'!$Z118</f>
        <v>0</v>
      </c>
      <c r="AC118" s="106"/>
      <c r="AD118" s="106"/>
      <c r="AE118" s="106" t="str">
        <f>IF(AD118-AC118=0,"",AD118-AC118)</f>
        <v/>
      </c>
      <c r="AF118" s="106"/>
      <c r="AG118" s="106"/>
      <c r="AH118" s="106" t="str">
        <f>IF(AG118-AF118=0,"",AG118-AF118)</f>
        <v/>
      </c>
      <c r="AI118" s="106"/>
      <c r="AJ118" s="106"/>
      <c r="AK118" s="106"/>
      <c r="AL118" s="106"/>
      <c r="AM118" s="106" t="str">
        <f>IF((AK118+AJ118)-AL118=0,"",(AK118+AJ118)-AL118)</f>
        <v/>
      </c>
      <c r="AN118" s="120" t="str">
        <f>IF(OR(AM118="",V118="",V118=0),"",ROUND(AM118/V118,2))</f>
        <v/>
      </c>
      <c r="AO118" s="106" t="str">
        <f>IF(OR(Y118="",AM118="",AM118=0),"",ROUND(Y118/AM118,2))</f>
        <v/>
      </c>
      <c r="AP118" s="106" t="str">
        <f>IF(OR(AM118="",Y118="",Y118=0),"",ROUND(AM118/Y118,2))</f>
        <v/>
      </c>
      <c r="AQ118" s="106" t="str">
        <f>IF(OR(L118="",V118="",V118=0),"",ROUND(L118/V118,1))</f>
        <v/>
      </c>
      <c r="AR118" s="106" t="str">
        <f>IF(OR('INFORME DIARIO MAQUINARIA'!$O118="",'INFORME DIARIO MAQUINARIA'!$AH118="",'INFORME DIARIO MAQUINARIA'!$AH118=0),"",ROUND('INFORME DIARIO MAQUINARIA'!$O118/'INFORME DIARIO MAQUINARIA'!$AH118,1))</f>
        <v/>
      </c>
      <c r="AS118" s="189" t="str">
        <f>IFERROR(IF(OR(V118="",AE118="",V118&lt;=0,AE118&lt;0),"",AE118/V118),"")</f>
        <v/>
      </c>
      <c r="AT118" s="106"/>
      <c r="AU118" s="106"/>
      <c r="AV118" s="106"/>
      <c r="AW118" s="106"/>
      <c r="AX118" s="106"/>
      <c r="AY118" s="106"/>
      <c r="AZ118" s="121"/>
    </row>
    <row r="119" spans="2:52" s="235" customFormat="1" ht="37.5" hidden="1" customHeight="1" thickBot="1" x14ac:dyDescent="0.3">
      <c r="B119" s="292">
        <v>46163</v>
      </c>
      <c r="C119" s="353" t="s">
        <v>56</v>
      </c>
      <c r="D119" s="352">
        <v>1</v>
      </c>
      <c r="E119" s="207" t="s">
        <v>118</v>
      </c>
      <c r="F119" s="207" t="s">
        <v>524</v>
      </c>
      <c r="G119" s="207">
        <v>13</v>
      </c>
      <c r="H119" s="207" t="s">
        <v>771</v>
      </c>
      <c r="I119" s="207">
        <v>419</v>
      </c>
      <c r="J119" s="207"/>
      <c r="K119" s="207" t="s">
        <v>157</v>
      </c>
      <c r="L119" s="207"/>
      <c r="M119" s="207"/>
      <c r="N119" s="207">
        <v>5</v>
      </c>
      <c r="O119" s="207">
        <v>60</v>
      </c>
      <c r="P119" s="206"/>
      <c r="Q119" s="205"/>
      <c r="R119" s="204"/>
      <c r="S119" s="204">
        <f>'INFORME DIARIO MAQUINARIA'!$R119-'INFORME DIARIO MAQUINARIA'!$Q119</f>
        <v>0</v>
      </c>
      <c r="T119" s="203"/>
      <c r="U119" s="106"/>
      <c r="V119" s="106" t="str">
        <f>IF(U119-T119=0,"",U119-T119)</f>
        <v/>
      </c>
      <c r="W119" s="106"/>
      <c r="X119" s="106"/>
      <c r="Y119" s="106" t="str">
        <f>IF(X119-W119=0,"",X119-W119)</f>
        <v/>
      </c>
      <c r="Z119" s="106"/>
      <c r="AA119" s="106"/>
      <c r="AB119" s="106">
        <f>'INFORME DIARIO MAQUINARIA'!$AA119-'INFORME DIARIO MAQUINARIA'!$Z119</f>
        <v>0</v>
      </c>
      <c r="AC119" s="106"/>
      <c r="AD119" s="106"/>
      <c r="AE119" s="106" t="str">
        <f>IF(AD119-AC119=0,"",AD119-AC119)</f>
        <v/>
      </c>
      <c r="AF119" s="106"/>
      <c r="AG119" s="106"/>
      <c r="AH119" s="106" t="str">
        <f>IF(AG119-AF119=0,"",AG119-AF119)</f>
        <v/>
      </c>
      <c r="AI119" s="106"/>
      <c r="AJ119" s="106"/>
      <c r="AK119" s="106"/>
      <c r="AL119" s="106"/>
      <c r="AM119" s="106" t="str">
        <f>IF((AK119+AJ119)-AL119=0,"",(AK119+AJ119)-AL119)</f>
        <v/>
      </c>
      <c r="AN119" s="120" t="str">
        <f>IF(OR(AM119="",V119="",V119=0),"",ROUND(AM119/V119,2))</f>
        <v/>
      </c>
      <c r="AO119" s="106" t="str">
        <f>IF(OR(Y119="",AM119="",AM119=0),"",ROUND(Y119/AM119,2))</f>
        <v/>
      </c>
      <c r="AP119" s="106" t="str">
        <f>IF(OR(AM119="",Y119="",Y119=0),"",ROUND(AM119/Y119,2))</f>
        <v/>
      </c>
      <c r="AQ119" s="106" t="str">
        <f>IF(OR(L119="",V119="",V119=0),"",ROUND(L119/V119,1))</f>
        <v/>
      </c>
      <c r="AR119" s="106" t="str">
        <f>IF(OR('INFORME DIARIO MAQUINARIA'!$O119="",'INFORME DIARIO MAQUINARIA'!$AH119="",'INFORME DIARIO MAQUINARIA'!$AH119=0),"",ROUND('INFORME DIARIO MAQUINARIA'!$O119/'INFORME DIARIO MAQUINARIA'!$AH119,1))</f>
        <v/>
      </c>
      <c r="AS119" s="189" t="str">
        <f>IFERROR(IF(OR(V119="",AE119="",V119&lt;=0,AE119&lt;0),"",AE119/V119),"")</f>
        <v/>
      </c>
      <c r="AT119" s="106"/>
      <c r="AU119" s="106"/>
      <c r="AV119" s="106"/>
      <c r="AW119" s="106"/>
      <c r="AX119" s="106"/>
      <c r="AY119" s="106"/>
      <c r="AZ119" s="121"/>
    </row>
    <row r="120" spans="2:52" s="235" customFormat="1" ht="39.75" hidden="1" customHeight="1" x14ac:dyDescent="0.25">
      <c r="B120" s="252">
        <v>46164</v>
      </c>
      <c r="C120" s="348" t="s">
        <v>60</v>
      </c>
      <c r="D120" s="347">
        <v>1</v>
      </c>
      <c r="E120" s="212" t="s">
        <v>228</v>
      </c>
      <c r="F120" s="212" t="s">
        <v>354</v>
      </c>
      <c r="G120" s="212">
        <v>2</v>
      </c>
      <c r="H120" s="212" t="s">
        <v>768</v>
      </c>
      <c r="I120" s="212"/>
      <c r="J120" s="212"/>
      <c r="K120" s="212" t="s">
        <v>770</v>
      </c>
      <c r="L120" s="212"/>
      <c r="M120" s="212"/>
      <c r="N120" s="212"/>
      <c r="O120" s="212"/>
      <c r="P120" s="211"/>
      <c r="Q120" s="205"/>
      <c r="R120" s="204"/>
      <c r="S120" s="204">
        <f>'INFORME DIARIO MAQUINARIA'!$R120-'INFORME DIARIO MAQUINARIA'!$Q120</f>
        <v>0</v>
      </c>
      <c r="T120" s="203"/>
      <c r="U120" s="106"/>
      <c r="V120" s="106" t="str">
        <f>IF(U120-T120=0,"",U120-T120)</f>
        <v/>
      </c>
      <c r="W120" s="106"/>
      <c r="X120" s="106"/>
      <c r="Y120" s="106" t="str">
        <f>IF(X120-W120=0,"",X120-W120)</f>
        <v/>
      </c>
      <c r="Z120" s="106"/>
      <c r="AA120" s="106"/>
      <c r="AB120" s="106">
        <f>'INFORME DIARIO MAQUINARIA'!$AA120-'INFORME DIARIO MAQUINARIA'!$Z120</f>
        <v>0</v>
      </c>
      <c r="AC120" s="106"/>
      <c r="AD120" s="106"/>
      <c r="AE120" s="106" t="str">
        <f>IF(AD120-AC120=0,"",AD120-AC120)</f>
        <v/>
      </c>
      <c r="AF120" s="106"/>
      <c r="AG120" s="106"/>
      <c r="AH120" s="106" t="str">
        <f>IF(AG120-AF120=0,"",AG120-AF120)</f>
        <v/>
      </c>
      <c r="AI120" s="106"/>
      <c r="AJ120" s="106"/>
      <c r="AK120" s="106"/>
      <c r="AL120" s="106"/>
      <c r="AM120" s="106" t="str">
        <f>IF((AK120+AJ120)-AL120=0,"",(AK120+AJ120)-AL120)</f>
        <v/>
      </c>
      <c r="AN120" s="120" t="str">
        <f>IF(OR(AM120="",V120="",V120=0),"",ROUND(AM120/V120,2))</f>
        <v/>
      </c>
      <c r="AO120" s="106" t="str">
        <f>IF(OR(Y120="",AM120="",AM120=0),"",ROUND(Y120/AM120,2))</f>
        <v/>
      </c>
      <c r="AP120" s="106" t="str">
        <f>IF(OR(AM120="",Y120="",Y120=0),"",ROUND(AM120/Y120,2))</f>
        <v/>
      </c>
      <c r="AQ120" s="106" t="str">
        <f>IF(OR(L120="",V120="",V120=0),"",ROUND(L120/V120,1))</f>
        <v/>
      </c>
      <c r="AR120" s="106" t="str">
        <f>IF(OR('INFORME DIARIO MAQUINARIA'!$O120="",'INFORME DIARIO MAQUINARIA'!$AH120="",'INFORME DIARIO MAQUINARIA'!$AH120=0),"",ROUND('INFORME DIARIO MAQUINARIA'!$O120/'INFORME DIARIO MAQUINARIA'!$AH120,1))</f>
        <v/>
      </c>
      <c r="AS120" s="189" t="str">
        <f>IFERROR(IF(OR(V120="",AE120="",V120&lt;=0,AE120&lt;0),"",AE120/V120),"")</f>
        <v/>
      </c>
      <c r="AT120" s="106"/>
      <c r="AU120" s="106"/>
      <c r="AV120" s="106"/>
      <c r="AW120" s="106"/>
      <c r="AX120" s="106"/>
      <c r="AY120" s="106"/>
      <c r="AZ120" s="121"/>
    </row>
    <row r="121" spans="2:52" s="235" customFormat="1" ht="41.25" hidden="1" customHeight="1" x14ac:dyDescent="0.25">
      <c r="B121" s="268">
        <v>46164</v>
      </c>
      <c r="C121" s="346" t="s">
        <v>60</v>
      </c>
      <c r="D121" s="345">
        <v>1</v>
      </c>
      <c r="E121" s="201" t="s">
        <v>118</v>
      </c>
      <c r="F121" s="201" t="s">
        <v>524</v>
      </c>
      <c r="G121" s="201">
        <v>2</v>
      </c>
      <c r="H121" s="201" t="s">
        <v>768</v>
      </c>
      <c r="I121" s="201"/>
      <c r="J121" s="201"/>
      <c r="K121" s="201" t="s">
        <v>769</v>
      </c>
      <c r="L121" s="201"/>
      <c r="M121" s="201"/>
      <c r="N121" s="201"/>
      <c r="O121" s="201"/>
      <c r="P121" s="209"/>
      <c r="Q121" s="205"/>
      <c r="R121" s="204"/>
      <c r="S121" s="204">
        <f>'INFORME DIARIO MAQUINARIA'!$R121-'INFORME DIARIO MAQUINARIA'!$Q121</f>
        <v>0</v>
      </c>
      <c r="T121" s="203"/>
      <c r="U121" s="106"/>
      <c r="V121" s="106" t="str">
        <f>IF(U121-T121=0,"",U121-T121)</f>
        <v/>
      </c>
      <c r="W121" s="106"/>
      <c r="X121" s="106"/>
      <c r="Y121" s="106" t="str">
        <f>IF(X121-W121=0,"",X121-W121)</f>
        <v/>
      </c>
      <c r="Z121" s="106"/>
      <c r="AA121" s="106"/>
      <c r="AB121" s="106">
        <f>'INFORME DIARIO MAQUINARIA'!$AA121-'INFORME DIARIO MAQUINARIA'!$Z121</f>
        <v>0</v>
      </c>
      <c r="AC121" s="106"/>
      <c r="AD121" s="106"/>
      <c r="AE121" s="106" t="str">
        <f>IF(AD121-AC121=0,"",AD121-AC121)</f>
        <v/>
      </c>
      <c r="AF121" s="106"/>
      <c r="AG121" s="106"/>
      <c r="AH121" s="106" t="str">
        <f>IF(AG121-AF121=0,"",AG121-AF121)</f>
        <v/>
      </c>
      <c r="AI121" s="106"/>
      <c r="AJ121" s="106"/>
      <c r="AK121" s="106"/>
      <c r="AL121" s="106"/>
      <c r="AM121" s="106" t="str">
        <f>IF((AK121+AJ121)-AL121=0,"",(AK121+AJ121)-AL121)</f>
        <v/>
      </c>
      <c r="AN121" s="120" t="str">
        <f>IF(OR(AM121="",V121="",V121=0),"",ROUND(AM121/V121,2))</f>
        <v/>
      </c>
      <c r="AO121" s="106" t="str">
        <f>IF(OR(Y121="",AM121="",AM121=0),"",ROUND(Y121/AM121,2))</f>
        <v/>
      </c>
      <c r="AP121" s="106" t="str">
        <f>IF(OR(AM121="",Y121="",Y121=0),"",ROUND(AM121/Y121,2))</f>
        <v/>
      </c>
      <c r="AQ121" s="106" t="str">
        <f>IF(OR(L121="",V121="",V121=0),"",ROUND(L121/V121,1))</f>
        <v/>
      </c>
      <c r="AR121" s="106" t="str">
        <f>IF(OR('INFORME DIARIO MAQUINARIA'!$O121="",'INFORME DIARIO MAQUINARIA'!$AH121="",'INFORME DIARIO MAQUINARIA'!$AH121=0),"",ROUND('INFORME DIARIO MAQUINARIA'!$O121/'INFORME DIARIO MAQUINARIA'!$AH121,1))</f>
        <v/>
      </c>
      <c r="AS121" s="189" t="str">
        <f>IFERROR(IF(OR(V121="",AE121="",V121&lt;=0,AE121&lt;0),"",AE121/V121),"")</f>
        <v/>
      </c>
      <c r="AT121" s="106"/>
      <c r="AU121" s="106"/>
      <c r="AV121" s="106"/>
      <c r="AW121" s="106"/>
      <c r="AX121" s="106"/>
      <c r="AY121" s="106"/>
      <c r="AZ121" s="121"/>
    </row>
    <row r="122" spans="2:52" s="235" customFormat="1" ht="53.25" hidden="1" customHeight="1" thickBot="1" x14ac:dyDescent="0.3">
      <c r="B122" s="292">
        <v>46164</v>
      </c>
      <c r="C122" s="353" t="s">
        <v>60</v>
      </c>
      <c r="D122" s="352">
        <v>1</v>
      </c>
      <c r="E122" s="207" t="s">
        <v>104</v>
      </c>
      <c r="F122" s="207" t="s">
        <v>103</v>
      </c>
      <c r="G122" s="207">
        <v>2</v>
      </c>
      <c r="H122" s="207" t="s">
        <v>768</v>
      </c>
      <c r="I122" s="207"/>
      <c r="J122" s="207"/>
      <c r="K122" s="207" t="s">
        <v>767</v>
      </c>
      <c r="L122" s="207"/>
      <c r="M122" s="207"/>
      <c r="N122" s="207"/>
      <c r="O122" s="207"/>
      <c r="P122" s="206"/>
      <c r="Q122" s="205"/>
      <c r="R122" s="204"/>
      <c r="S122" s="204">
        <f>'INFORME DIARIO MAQUINARIA'!$R122-'INFORME DIARIO MAQUINARIA'!$Q122</f>
        <v>0</v>
      </c>
      <c r="T122" s="203"/>
      <c r="U122" s="106"/>
      <c r="V122" s="106" t="str">
        <f>IF(U122-T122=0,"",U122-T122)</f>
        <v/>
      </c>
      <c r="W122" s="106"/>
      <c r="X122" s="106"/>
      <c r="Y122" s="106" t="str">
        <f>IF(X122-W122=0,"",X122-W122)</f>
        <v/>
      </c>
      <c r="Z122" s="106"/>
      <c r="AA122" s="106"/>
      <c r="AB122" s="106">
        <f>'INFORME DIARIO MAQUINARIA'!$AA122-'INFORME DIARIO MAQUINARIA'!$Z122</f>
        <v>0</v>
      </c>
      <c r="AC122" s="106"/>
      <c r="AD122" s="106"/>
      <c r="AE122" s="106" t="str">
        <f>IF(AD122-AC122=0,"",AD122-AC122)</f>
        <v/>
      </c>
      <c r="AF122" s="106"/>
      <c r="AG122" s="106"/>
      <c r="AH122" s="106" t="str">
        <f>IF(AG122-AF122=0,"",AG122-AF122)</f>
        <v/>
      </c>
      <c r="AI122" s="106"/>
      <c r="AJ122" s="106"/>
      <c r="AK122" s="106"/>
      <c r="AL122" s="106"/>
      <c r="AM122" s="106" t="str">
        <f>IF((AK122+AJ122)-AL122=0,"",(AK122+AJ122)-AL122)</f>
        <v/>
      </c>
      <c r="AN122" s="120" t="str">
        <f>IF(OR(AM122="",V122="",V122=0),"",ROUND(AM122/V122,2))</f>
        <v/>
      </c>
      <c r="AO122" s="106" t="str">
        <f>IF(OR(Y122="",AM122="",AM122=0),"",ROUND(Y122/AM122,2))</f>
        <v/>
      </c>
      <c r="AP122" s="106" t="str">
        <f>IF(OR(AM122="",Y122="",Y122=0),"",ROUND(AM122/Y122,2))</f>
        <v/>
      </c>
      <c r="AQ122" s="106" t="str">
        <f>IF(OR(L122="",V122="",V122=0),"",ROUND(L122/V122,1))</f>
        <v/>
      </c>
      <c r="AR122" s="106" t="str">
        <f>IF(OR('INFORME DIARIO MAQUINARIA'!$O122="",'INFORME DIARIO MAQUINARIA'!$AH122="",'INFORME DIARIO MAQUINARIA'!$AH122=0),"",ROUND('INFORME DIARIO MAQUINARIA'!$O122/'INFORME DIARIO MAQUINARIA'!$AH122,1))</f>
        <v/>
      </c>
      <c r="AS122" s="189" t="str">
        <f>IFERROR(IF(OR(V122="",AE122="",V122&lt;=0,AE122&lt;0),"",AE122/V122),"")</f>
        <v/>
      </c>
      <c r="AT122" s="106"/>
      <c r="AU122" s="106"/>
      <c r="AV122" s="106"/>
      <c r="AW122" s="106"/>
      <c r="AX122" s="106"/>
      <c r="AY122" s="106"/>
      <c r="AZ122" s="121"/>
    </row>
    <row r="123" spans="2:52" s="235" customFormat="1" ht="33.75" hidden="1" customHeight="1" x14ac:dyDescent="0.25">
      <c r="B123" s="252">
        <v>46164</v>
      </c>
      <c r="C123" s="348" t="s">
        <v>60</v>
      </c>
      <c r="D123" s="347">
        <v>1</v>
      </c>
      <c r="E123" s="212" t="s">
        <v>328</v>
      </c>
      <c r="F123" s="212" t="s">
        <v>88</v>
      </c>
      <c r="G123" s="212"/>
      <c r="H123" s="212" t="s">
        <v>766</v>
      </c>
      <c r="I123" s="212"/>
      <c r="J123" s="212"/>
      <c r="K123" s="212" t="s">
        <v>765</v>
      </c>
      <c r="L123" s="212"/>
      <c r="M123" s="212"/>
      <c r="N123" s="212"/>
      <c r="O123" s="212"/>
      <c r="P123" s="211"/>
      <c r="Q123" s="205"/>
      <c r="R123" s="204"/>
      <c r="S123" s="204">
        <f>'INFORME DIARIO MAQUINARIA'!$R123-'INFORME DIARIO MAQUINARIA'!$Q123</f>
        <v>0</v>
      </c>
      <c r="T123" s="203"/>
      <c r="U123" s="106"/>
      <c r="V123" s="106" t="str">
        <f>IF(U123-T123=0,"",U123-T123)</f>
        <v/>
      </c>
      <c r="W123" s="106"/>
      <c r="X123" s="106"/>
      <c r="Y123" s="106" t="str">
        <f>IF(X123-W123=0,"",X123-W123)</f>
        <v/>
      </c>
      <c r="Z123" s="106"/>
      <c r="AA123" s="106"/>
      <c r="AB123" s="106">
        <f>'INFORME DIARIO MAQUINARIA'!$AA123-'INFORME DIARIO MAQUINARIA'!$Z123</f>
        <v>0</v>
      </c>
      <c r="AC123" s="106"/>
      <c r="AD123" s="106"/>
      <c r="AE123" s="106" t="str">
        <f>IF(AD123-AC123=0,"",AD123-AC123)</f>
        <v/>
      </c>
      <c r="AF123" s="106"/>
      <c r="AG123" s="106"/>
      <c r="AH123" s="106" t="str">
        <f>IF(AG123-AF123=0,"",AG123-AF123)</f>
        <v/>
      </c>
      <c r="AI123" s="106"/>
      <c r="AJ123" s="106"/>
      <c r="AK123" s="106"/>
      <c r="AL123" s="106"/>
      <c r="AM123" s="106" t="str">
        <f>IF((AK123+AJ123)-AL123=0,"",(AK123+AJ123)-AL123)</f>
        <v/>
      </c>
      <c r="AN123" s="120" t="str">
        <f>IF(OR(AM123="",V123="",V123=0),"",ROUND(AM123/V123,2))</f>
        <v/>
      </c>
      <c r="AO123" s="106" t="str">
        <f>IF(OR(Y123="",AM123="",AM123=0),"",ROUND(Y123/AM123,2))</f>
        <v/>
      </c>
      <c r="AP123" s="106" t="str">
        <f>IF(OR(AM123="",Y123="",Y123=0),"",ROUND(AM123/Y123,2))</f>
        <v/>
      </c>
      <c r="AQ123" s="106" t="str">
        <f>IF(OR(L123="",V123="",V123=0),"",ROUND(L123/V123,1))</f>
        <v/>
      </c>
      <c r="AR123" s="106" t="str">
        <f>IF(OR('INFORME DIARIO MAQUINARIA'!$O123="",'INFORME DIARIO MAQUINARIA'!$AH123="",'INFORME DIARIO MAQUINARIA'!$AH123=0),"",ROUND('INFORME DIARIO MAQUINARIA'!$O123/'INFORME DIARIO MAQUINARIA'!$AH123,1))</f>
        <v/>
      </c>
      <c r="AS123" s="189" t="str">
        <f>IFERROR(IF(OR(V123="",AE123="",V123&lt;=0,AE123&lt;0),"",AE123/V123),"")</f>
        <v/>
      </c>
      <c r="AT123" s="106"/>
      <c r="AU123" s="106"/>
      <c r="AV123" s="106"/>
      <c r="AW123" s="106"/>
      <c r="AX123" s="106"/>
      <c r="AY123" s="106"/>
      <c r="AZ123" s="121"/>
    </row>
    <row r="124" spans="2:52" s="235" customFormat="1" ht="36" hidden="1" customHeight="1" thickBot="1" x14ac:dyDescent="0.3">
      <c r="B124" s="292">
        <v>46164</v>
      </c>
      <c r="C124" s="353" t="s">
        <v>60</v>
      </c>
      <c r="D124" s="352">
        <v>1</v>
      </c>
      <c r="E124" s="207" t="s">
        <v>76</v>
      </c>
      <c r="F124" s="207" t="s">
        <v>75</v>
      </c>
      <c r="G124" s="207"/>
      <c r="H124" s="207" t="s">
        <v>766</v>
      </c>
      <c r="I124" s="207"/>
      <c r="J124" s="207"/>
      <c r="K124" s="207" t="s">
        <v>765</v>
      </c>
      <c r="L124" s="207"/>
      <c r="M124" s="207"/>
      <c r="N124" s="207"/>
      <c r="O124" s="207"/>
      <c r="P124" s="206"/>
      <c r="Q124" s="205"/>
      <c r="R124" s="204"/>
      <c r="S124" s="204">
        <f>'INFORME DIARIO MAQUINARIA'!$R124-'INFORME DIARIO MAQUINARIA'!$Q124</f>
        <v>0</v>
      </c>
      <c r="T124" s="203"/>
      <c r="U124" s="106"/>
      <c r="V124" s="106" t="str">
        <f>IF(U124-T124=0,"",U124-T124)</f>
        <v/>
      </c>
      <c r="W124" s="106"/>
      <c r="X124" s="106"/>
      <c r="Y124" s="106" t="str">
        <f>IF(X124-W124=0,"",X124-W124)</f>
        <v/>
      </c>
      <c r="Z124" s="106"/>
      <c r="AA124" s="106"/>
      <c r="AB124" s="106">
        <f>'INFORME DIARIO MAQUINARIA'!$AA124-'INFORME DIARIO MAQUINARIA'!$Z124</f>
        <v>0</v>
      </c>
      <c r="AC124" s="106"/>
      <c r="AD124" s="106"/>
      <c r="AE124" s="106" t="str">
        <f>IF(AD124-AC124=0,"",AD124-AC124)</f>
        <v/>
      </c>
      <c r="AF124" s="106"/>
      <c r="AG124" s="106"/>
      <c r="AH124" s="106" t="str">
        <f>IF(AG124-AF124=0,"",AG124-AF124)</f>
        <v/>
      </c>
      <c r="AI124" s="106"/>
      <c r="AJ124" s="106"/>
      <c r="AK124" s="106"/>
      <c r="AL124" s="106"/>
      <c r="AM124" s="106" t="str">
        <f>IF((AK124+AJ124)-AL124=0,"",(AK124+AJ124)-AL124)</f>
        <v/>
      </c>
      <c r="AN124" s="120" t="str">
        <f>IF(OR(AM124="",V124="",V124=0),"",ROUND(AM124/V124,2))</f>
        <v/>
      </c>
      <c r="AO124" s="106" t="str">
        <f>IF(OR(Y124="",AM124="",AM124=0),"",ROUND(Y124/AM124,2))</f>
        <v/>
      </c>
      <c r="AP124" s="106" t="str">
        <f>IF(OR(AM124="",Y124="",Y124=0),"",ROUND(AM124/Y124,2))</f>
        <v/>
      </c>
      <c r="AQ124" s="106" t="str">
        <f>IF(OR(L124="",V124="",V124=0),"",ROUND(L124/V124,1))</f>
        <v/>
      </c>
      <c r="AR124" s="106" t="str">
        <f>IF(OR('INFORME DIARIO MAQUINARIA'!$O124="",'INFORME DIARIO MAQUINARIA'!$AH124="",'INFORME DIARIO MAQUINARIA'!$AH124=0),"",ROUND('INFORME DIARIO MAQUINARIA'!$O124/'INFORME DIARIO MAQUINARIA'!$AH124,1))</f>
        <v/>
      </c>
      <c r="AS124" s="189" t="str">
        <f>IFERROR(IF(OR(V124="",AE124="",V124&lt;=0,AE124&lt;0),"",AE124/V124),"")</f>
        <v/>
      </c>
      <c r="AT124" s="106"/>
      <c r="AU124" s="106"/>
      <c r="AV124" s="106"/>
      <c r="AW124" s="106"/>
      <c r="AX124" s="106"/>
      <c r="AY124" s="106"/>
      <c r="AZ124" s="121"/>
    </row>
    <row r="125" spans="2:52" s="235" customFormat="1" ht="36" hidden="1" customHeight="1" x14ac:dyDescent="0.25">
      <c r="B125" s="252">
        <v>46167</v>
      </c>
      <c r="C125" s="348" t="s">
        <v>110</v>
      </c>
      <c r="D125" s="347">
        <v>1</v>
      </c>
      <c r="E125" s="212" t="s">
        <v>320</v>
      </c>
      <c r="F125" s="212" t="s">
        <v>397</v>
      </c>
      <c r="G125" s="212">
        <v>9</v>
      </c>
      <c r="H125" s="212" t="s">
        <v>764</v>
      </c>
      <c r="I125" s="212">
        <v>131</v>
      </c>
      <c r="J125" s="212"/>
      <c r="K125" s="212" t="s">
        <v>763</v>
      </c>
      <c r="L125" s="212">
        <v>650</v>
      </c>
      <c r="M125" s="212"/>
      <c r="N125" s="212"/>
      <c r="O125" s="212"/>
      <c r="P125" s="211"/>
      <c r="Q125" s="205"/>
      <c r="R125" s="204"/>
      <c r="S125" s="204">
        <f>'INFORME DIARIO MAQUINARIA'!$R125-'INFORME DIARIO MAQUINARIA'!$Q125</f>
        <v>0</v>
      </c>
      <c r="T125" s="203"/>
      <c r="U125" s="106"/>
      <c r="V125" s="106" t="str">
        <f>IF(U125-T125=0,"",U125-T125)</f>
        <v/>
      </c>
      <c r="W125" s="106"/>
      <c r="X125" s="106"/>
      <c r="Y125" s="106" t="str">
        <f>IF(X125-W125=0,"",X125-W125)</f>
        <v/>
      </c>
      <c r="Z125" s="106"/>
      <c r="AA125" s="106"/>
      <c r="AB125" s="106">
        <f>'INFORME DIARIO MAQUINARIA'!$AA125-'INFORME DIARIO MAQUINARIA'!$Z125</f>
        <v>0</v>
      </c>
      <c r="AC125" s="106"/>
      <c r="AD125" s="106"/>
      <c r="AE125" s="106" t="str">
        <f>IF(AD125-AC125=0,"",AD125-AC125)</f>
        <v/>
      </c>
      <c r="AF125" s="106"/>
      <c r="AG125" s="106"/>
      <c r="AH125" s="106" t="str">
        <f>IF(AG125-AF125=0,"",AG125-AF125)</f>
        <v/>
      </c>
      <c r="AI125" s="106"/>
      <c r="AJ125" s="106"/>
      <c r="AK125" s="106"/>
      <c r="AL125" s="106"/>
      <c r="AM125" s="106" t="str">
        <f>IF((AK125+AJ125)-AL125=0,"",(AK125+AJ125)-AL125)</f>
        <v/>
      </c>
      <c r="AN125" s="120" t="str">
        <f>IF(OR(AM125="",V125="",V125=0),"",ROUND(AM125/V125,2))</f>
        <v/>
      </c>
      <c r="AO125" s="106" t="str">
        <f>IF(OR(Y125="",AM125="",AM125=0),"",ROUND(Y125/AM125,2))</f>
        <v/>
      </c>
      <c r="AP125" s="106" t="str">
        <f>IF(OR(AM125="",Y125="",Y125=0),"",ROUND(AM125/Y125,2))</f>
        <v/>
      </c>
      <c r="AQ125" s="106" t="str">
        <f>IF(OR(L125="",V125="",V125=0),"",ROUND(L125/V125,1))</f>
        <v/>
      </c>
      <c r="AR125" s="106" t="str">
        <f>IF(OR('INFORME DIARIO MAQUINARIA'!$O125="",'INFORME DIARIO MAQUINARIA'!$AH125="",'INFORME DIARIO MAQUINARIA'!$AH125=0),"",ROUND('INFORME DIARIO MAQUINARIA'!$O125/'INFORME DIARIO MAQUINARIA'!$AH125,1))</f>
        <v/>
      </c>
      <c r="AS125" s="189" t="str">
        <f>IFERROR(IF(OR(V125="",AE125="",V125&lt;=0,AE125&lt;0),"",AE125/V125),"")</f>
        <v/>
      </c>
      <c r="AT125" s="106"/>
      <c r="AU125" s="106"/>
      <c r="AV125" s="106"/>
      <c r="AW125" s="106"/>
      <c r="AX125" s="106"/>
      <c r="AY125" s="106"/>
      <c r="AZ125" s="121"/>
    </row>
    <row r="126" spans="2:52" s="235" customFormat="1" ht="36" hidden="1" customHeight="1" x14ac:dyDescent="0.25">
      <c r="B126" s="268">
        <v>46167</v>
      </c>
      <c r="C126" s="346" t="s">
        <v>110</v>
      </c>
      <c r="D126" s="345">
        <v>1</v>
      </c>
      <c r="E126" s="201" t="s">
        <v>367</v>
      </c>
      <c r="F126" s="201" t="s">
        <v>323</v>
      </c>
      <c r="G126" s="201">
        <v>9</v>
      </c>
      <c r="H126" s="201" t="s">
        <v>761</v>
      </c>
      <c r="I126" s="201">
        <v>132</v>
      </c>
      <c r="J126" s="201"/>
      <c r="K126" s="201" t="s">
        <v>68</v>
      </c>
      <c r="L126" s="201">
        <v>950</v>
      </c>
      <c r="M126" s="201"/>
      <c r="N126" s="201"/>
      <c r="O126" s="201"/>
      <c r="P126" s="209"/>
      <c r="Q126" s="205"/>
      <c r="R126" s="204"/>
      <c r="S126" s="204">
        <f>'INFORME DIARIO MAQUINARIA'!$R126-'INFORME DIARIO MAQUINARIA'!$Q126</f>
        <v>0</v>
      </c>
      <c r="T126" s="203"/>
      <c r="U126" s="106"/>
      <c r="V126" s="106" t="str">
        <f>IF(U126-T126=0,"",U126-T126)</f>
        <v/>
      </c>
      <c r="W126" s="106"/>
      <c r="X126" s="106"/>
      <c r="Y126" s="106" t="str">
        <f>IF(X126-W126=0,"",X126-W126)</f>
        <v/>
      </c>
      <c r="Z126" s="106"/>
      <c r="AA126" s="106"/>
      <c r="AB126" s="106">
        <f>'INFORME DIARIO MAQUINARIA'!$AA126-'INFORME DIARIO MAQUINARIA'!$Z126</f>
        <v>0</v>
      </c>
      <c r="AC126" s="106"/>
      <c r="AD126" s="106"/>
      <c r="AE126" s="106" t="str">
        <f>IF(AD126-AC126=0,"",AD126-AC126)</f>
        <v/>
      </c>
      <c r="AF126" s="106"/>
      <c r="AG126" s="106"/>
      <c r="AH126" s="106" t="str">
        <f>IF(AG126-AF126=0,"",AG126-AF126)</f>
        <v/>
      </c>
      <c r="AI126" s="106"/>
      <c r="AJ126" s="106"/>
      <c r="AK126" s="106"/>
      <c r="AL126" s="106"/>
      <c r="AM126" s="106" t="str">
        <f>IF((AK126+AJ126)-AL126=0,"",(AK126+AJ126)-AL126)</f>
        <v/>
      </c>
      <c r="AN126" s="120" t="str">
        <f>IF(OR(AM126="",V126="",V126=0),"",ROUND(AM126/V126,2))</f>
        <v/>
      </c>
      <c r="AO126" s="106" t="str">
        <f>IF(OR(Y126="",AM126="",AM126=0),"",ROUND(Y126/AM126,2))</f>
        <v/>
      </c>
      <c r="AP126" s="106" t="str">
        <f>IF(OR(AM126="",Y126="",Y126=0),"",ROUND(AM126/Y126,2))</f>
        <v/>
      </c>
      <c r="AQ126" s="106" t="str">
        <f>IF(OR(L126="",V126="",V126=0),"",ROUND(L126/V126,1))</f>
        <v/>
      </c>
      <c r="AR126" s="106" t="str">
        <f>IF(OR('INFORME DIARIO MAQUINARIA'!$O126="",'INFORME DIARIO MAQUINARIA'!$AH126="",'INFORME DIARIO MAQUINARIA'!$AH126=0),"",ROUND('INFORME DIARIO MAQUINARIA'!$O126/'INFORME DIARIO MAQUINARIA'!$AH126,1))</f>
        <v/>
      </c>
      <c r="AS126" s="189" t="str">
        <f>IFERROR(IF(OR(V126="",AE126="",V126&lt;=0,AE126&lt;0),"",AE126/V126),"")</f>
        <v/>
      </c>
      <c r="AT126" s="106"/>
      <c r="AU126" s="106"/>
      <c r="AV126" s="106"/>
      <c r="AW126" s="106"/>
      <c r="AX126" s="106"/>
      <c r="AY126" s="106"/>
      <c r="AZ126" s="121"/>
    </row>
    <row r="127" spans="2:52" s="235" customFormat="1" ht="31.5" hidden="1" customHeight="1" x14ac:dyDescent="0.25">
      <c r="B127" s="268">
        <v>46167</v>
      </c>
      <c r="C127" s="346" t="s">
        <v>110</v>
      </c>
      <c r="D127" s="345">
        <v>1</v>
      </c>
      <c r="E127" s="201" t="s">
        <v>553</v>
      </c>
      <c r="F127" s="201" t="s">
        <v>562</v>
      </c>
      <c r="G127" s="201">
        <v>9</v>
      </c>
      <c r="H127" s="201" t="s">
        <v>668</v>
      </c>
      <c r="I127" s="201"/>
      <c r="J127" s="201"/>
      <c r="K127" s="201" t="s">
        <v>568</v>
      </c>
      <c r="L127" s="201"/>
      <c r="M127" s="201">
        <v>216</v>
      </c>
      <c r="N127" s="201"/>
      <c r="O127" s="201"/>
      <c r="P127" s="209"/>
      <c r="Q127" s="205"/>
      <c r="R127" s="204"/>
      <c r="S127" s="204">
        <f>'INFORME DIARIO MAQUINARIA'!$R127-'INFORME DIARIO MAQUINARIA'!$Q127</f>
        <v>0</v>
      </c>
      <c r="T127" s="203"/>
      <c r="U127" s="106"/>
      <c r="V127" s="106" t="str">
        <f>IF(U127-T127=0,"",U127-T127)</f>
        <v/>
      </c>
      <c r="W127" s="106"/>
      <c r="X127" s="106"/>
      <c r="Y127" s="106" t="str">
        <f>IF(X127-W127=0,"",X127-W127)</f>
        <v/>
      </c>
      <c r="Z127" s="106"/>
      <c r="AA127" s="106"/>
      <c r="AB127" s="106">
        <f>'INFORME DIARIO MAQUINARIA'!$AA127-'INFORME DIARIO MAQUINARIA'!$Z127</f>
        <v>0</v>
      </c>
      <c r="AC127" s="106"/>
      <c r="AD127" s="106"/>
      <c r="AE127" s="106" t="str">
        <f>IF(AD127-AC127=0,"",AD127-AC127)</f>
        <v/>
      </c>
      <c r="AF127" s="106"/>
      <c r="AG127" s="106"/>
      <c r="AH127" s="106" t="str">
        <f>IF(AG127-AF127=0,"",AG127-AF127)</f>
        <v/>
      </c>
      <c r="AI127" s="106"/>
      <c r="AJ127" s="106"/>
      <c r="AK127" s="106"/>
      <c r="AL127" s="106"/>
      <c r="AM127" s="106" t="str">
        <f>IF((AK127+AJ127)-AL127=0,"",(AK127+AJ127)-AL127)</f>
        <v/>
      </c>
      <c r="AN127" s="120" t="str">
        <f>IF(OR(AM127="",V127="",V127=0),"",ROUND(AM127/V127,2))</f>
        <v/>
      </c>
      <c r="AO127" s="106" t="str">
        <f>IF(OR(Y127="",AM127="",AM127=0),"",ROUND(Y127/AM127,2))</f>
        <v/>
      </c>
      <c r="AP127" s="106" t="str">
        <f>IF(OR(AM127="",Y127="",Y127=0),"",ROUND(AM127/Y127,2))</f>
        <v/>
      </c>
      <c r="AQ127" s="106" t="str">
        <f>IF(OR(L127="",V127="",V127=0),"",ROUND(L127/V127,1))</f>
        <v/>
      </c>
      <c r="AR127" s="106" t="str">
        <f>IF(OR('INFORME DIARIO MAQUINARIA'!$O127="",'INFORME DIARIO MAQUINARIA'!$AH127="",'INFORME DIARIO MAQUINARIA'!$AH127=0),"",ROUND('INFORME DIARIO MAQUINARIA'!$O127/'INFORME DIARIO MAQUINARIA'!$AH127,1))</f>
        <v/>
      </c>
      <c r="AS127" s="189" t="str">
        <f>IFERROR(IF(OR(V127="",AE127="",V127&lt;=0,AE127&lt;0),"",AE127/V127),"")</f>
        <v/>
      </c>
      <c r="AT127" s="106"/>
      <c r="AU127" s="106"/>
      <c r="AV127" s="106"/>
      <c r="AW127" s="106"/>
      <c r="AX127" s="106"/>
      <c r="AY127" s="106"/>
      <c r="AZ127" s="121"/>
    </row>
    <row r="128" spans="2:52" s="235" customFormat="1" ht="32.25" hidden="1" customHeight="1" x14ac:dyDescent="0.25">
      <c r="B128" s="268">
        <v>46167</v>
      </c>
      <c r="C128" s="346" t="s">
        <v>110</v>
      </c>
      <c r="D128" s="345">
        <v>1</v>
      </c>
      <c r="E128" s="201" t="s">
        <v>86</v>
      </c>
      <c r="F128" s="201" t="s">
        <v>85</v>
      </c>
      <c r="G128" s="201">
        <v>9</v>
      </c>
      <c r="H128" s="201" t="s">
        <v>762</v>
      </c>
      <c r="I128" s="201">
        <v>131</v>
      </c>
      <c r="J128" s="201"/>
      <c r="K128" s="201" t="s">
        <v>760</v>
      </c>
      <c r="L128" s="201"/>
      <c r="M128" s="201"/>
      <c r="N128" s="201">
        <v>9</v>
      </c>
      <c r="O128" s="201">
        <v>108</v>
      </c>
      <c r="P128" s="209"/>
      <c r="Q128" s="205"/>
      <c r="R128" s="204"/>
      <c r="S128" s="204">
        <f>'INFORME DIARIO MAQUINARIA'!$R128-'INFORME DIARIO MAQUINARIA'!$Q128</f>
        <v>0</v>
      </c>
      <c r="T128" s="203"/>
      <c r="U128" s="106"/>
      <c r="V128" s="106" t="str">
        <f>IF(U128-T128=0,"",U128-T128)</f>
        <v/>
      </c>
      <c r="W128" s="106"/>
      <c r="X128" s="106"/>
      <c r="Y128" s="106" t="str">
        <f>IF(X128-W128=0,"",X128-W128)</f>
        <v/>
      </c>
      <c r="Z128" s="106"/>
      <c r="AA128" s="106"/>
      <c r="AB128" s="197">
        <f>'INFORME DIARIO MAQUINARIA'!$AA128-'INFORME DIARIO MAQUINARIA'!$Z128</f>
        <v>0</v>
      </c>
      <c r="AC128" s="106"/>
      <c r="AD128" s="106"/>
      <c r="AE128" s="106" t="str">
        <f>IF(AD128-AC128=0,"",AD128-AC128)</f>
        <v/>
      </c>
      <c r="AF128" s="106"/>
      <c r="AG128" s="106"/>
      <c r="AH128" s="106" t="str">
        <f>IF(AG128-AF128=0,"",AG128-AF128)</f>
        <v/>
      </c>
      <c r="AI128" s="106"/>
      <c r="AJ128" s="106"/>
      <c r="AK128" s="106"/>
      <c r="AL128" s="106"/>
      <c r="AM128" s="106" t="str">
        <f>IF((AK128+AJ128)-AL128=0,"",(AK128+AJ128)-AL128)</f>
        <v/>
      </c>
      <c r="AN128" s="120" t="str">
        <f>IF(OR(AM128="",V128="",V128=0),"",ROUND(AM128/V128,2))</f>
        <v/>
      </c>
      <c r="AO128" s="106" t="str">
        <f>IF(OR(Y128="",AM128="",AM128=0),"",ROUND(Y128/AM128,2))</f>
        <v/>
      </c>
      <c r="AP128" s="106" t="str">
        <f>IF(OR(AM128="",Y128="",Y128=0),"",ROUND(AM128/Y128,2))</f>
        <v/>
      </c>
      <c r="AQ128" s="106" t="str">
        <f>IF(OR(L128="",V128="",V128=0),"",ROUND(L128/V128,1))</f>
        <v/>
      </c>
      <c r="AR128" s="106" t="str">
        <f>IF(OR('INFORME DIARIO MAQUINARIA'!$O128="",'INFORME DIARIO MAQUINARIA'!$AH128="",'INFORME DIARIO MAQUINARIA'!$AH128=0),"",ROUND('INFORME DIARIO MAQUINARIA'!$O128/'INFORME DIARIO MAQUINARIA'!$AH128,1))</f>
        <v/>
      </c>
      <c r="AS128" s="189" t="str">
        <f>IFERROR(IF(OR(V128="",AE128="",V128&lt;=0,AE128&lt;0),"",AE128/V128),"")</f>
        <v/>
      </c>
      <c r="AT128" s="106"/>
      <c r="AU128" s="106"/>
      <c r="AV128" s="106"/>
      <c r="AW128" s="106"/>
      <c r="AX128" s="106"/>
      <c r="AY128" s="106"/>
      <c r="AZ128" s="121"/>
    </row>
    <row r="129" spans="2:52" s="235" customFormat="1" ht="37.5" hidden="1" customHeight="1" thickBot="1" x14ac:dyDescent="0.3">
      <c r="B129" s="292">
        <v>46167</v>
      </c>
      <c r="C129" s="353" t="s">
        <v>110</v>
      </c>
      <c r="D129" s="352">
        <v>1</v>
      </c>
      <c r="E129" s="207" t="s">
        <v>100</v>
      </c>
      <c r="F129" s="207" t="s">
        <v>99</v>
      </c>
      <c r="G129" s="207">
        <v>9</v>
      </c>
      <c r="H129" s="207" t="s">
        <v>761</v>
      </c>
      <c r="I129" s="207">
        <v>132</v>
      </c>
      <c r="J129" s="207"/>
      <c r="K129" s="207" t="s">
        <v>760</v>
      </c>
      <c r="L129" s="207"/>
      <c r="M129" s="207"/>
      <c r="N129" s="207">
        <v>9</v>
      </c>
      <c r="O129" s="207">
        <v>108</v>
      </c>
      <c r="P129" s="206"/>
      <c r="Q129" s="205"/>
      <c r="R129" s="204"/>
      <c r="S129" s="204">
        <f>'INFORME DIARIO MAQUINARIA'!$R129-'INFORME DIARIO MAQUINARIA'!$Q129</f>
        <v>0</v>
      </c>
      <c r="T129" s="203"/>
      <c r="U129" s="106"/>
      <c r="V129" s="106" t="str">
        <f>IF(U129-T129=0,"",U129-T129)</f>
        <v/>
      </c>
      <c r="W129" s="106"/>
      <c r="X129" s="106"/>
      <c r="Y129" s="106" t="str">
        <f>IF(X129-W129=0,"",X129-W129)</f>
        <v/>
      </c>
      <c r="Z129" s="106"/>
      <c r="AA129" s="106"/>
      <c r="AB129" s="106">
        <f>'INFORME DIARIO MAQUINARIA'!$AA129-'INFORME DIARIO MAQUINARIA'!$Z129</f>
        <v>0</v>
      </c>
      <c r="AC129" s="106"/>
      <c r="AD129" s="106"/>
      <c r="AE129" s="106" t="str">
        <f>IF(AD129-AC129=0,"",AD129-AC129)</f>
        <v/>
      </c>
      <c r="AF129" s="106"/>
      <c r="AG129" s="106"/>
      <c r="AH129" s="106" t="str">
        <f>IF(AG129-AF129=0,"",AG129-AF129)</f>
        <v/>
      </c>
      <c r="AI129" s="106"/>
      <c r="AJ129" s="106"/>
      <c r="AK129" s="106"/>
      <c r="AL129" s="106"/>
      <c r="AM129" s="106" t="str">
        <f>IF((AK129+AJ129)-AL129=0,"",(AK129+AJ129)-AL129)</f>
        <v/>
      </c>
      <c r="AN129" s="120" t="str">
        <f>IF(OR(AM129="",V129="",V129=0),"",ROUND(AM129/V129,2))</f>
        <v/>
      </c>
      <c r="AO129" s="106" t="str">
        <f>IF(OR(Y129="",AM129="",AM129=0),"",ROUND(Y129/AM129,2))</f>
        <v/>
      </c>
      <c r="AP129" s="106" t="str">
        <f>IF(OR(AM129="",Y129="",Y129=0),"",ROUND(AM129/Y129,2))</f>
        <v/>
      </c>
      <c r="AQ129" s="106" t="str">
        <f>IF(OR(L129="",V129="",V129=0),"",ROUND(L129/V129,1))</f>
        <v/>
      </c>
      <c r="AR129" s="106" t="str">
        <f>IF(OR('INFORME DIARIO MAQUINARIA'!$O129="",'INFORME DIARIO MAQUINARIA'!$AH129="",'INFORME DIARIO MAQUINARIA'!$AH129=0),"",ROUND('INFORME DIARIO MAQUINARIA'!$O129/'INFORME DIARIO MAQUINARIA'!$AH129,1))</f>
        <v/>
      </c>
      <c r="AS129" s="189" t="str">
        <f>IFERROR(IF(OR(V129="",AE129="",V129&lt;=0,AE129&lt;0),"",AE129/V129),"")</f>
        <v/>
      </c>
      <c r="AT129" s="106"/>
      <c r="AU129" s="106"/>
      <c r="AV129" s="106"/>
      <c r="AW129" s="106"/>
      <c r="AX129" s="106"/>
      <c r="AY129" s="106"/>
      <c r="AZ129" s="121"/>
    </row>
    <row r="130" spans="2:52" s="235" customFormat="1" ht="32.25" hidden="1" customHeight="1" x14ac:dyDescent="0.25">
      <c r="B130" s="252">
        <v>46167</v>
      </c>
      <c r="C130" s="348" t="s">
        <v>110</v>
      </c>
      <c r="D130" s="347">
        <v>1</v>
      </c>
      <c r="E130" s="212" t="s">
        <v>118</v>
      </c>
      <c r="F130" s="212" t="s">
        <v>524</v>
      </c>
      <c r="G130" s="212">
        <v>13</v>
      </c>
      <c r="H130" s="212"/>
      <c r="I130" s="212"/>
      <c r="J130" s="212"/>
      <c r="K130" s="212" t="s">
        <v>750</v>
      </c>
      <c r="L130" s="212"/>
      <c r="M130" s="212"/>
      <c r="N130" s="212">
        <v>3</v>
      </c>
      <c r="O130" s="212">
        <v>36</v>
      </c>
      <c r="P130" s="211"/>
      <c r="Q130" s="205"/>
      <c r="R130" s="204"/>
      <c r="S130" s="204">
        <f>'INFORME DIARIO MAQUINARIA'!$R130-'INFORME DIARIO MAQUINARIA'!$Q130</f>
        <v>0</v>
      </c>
      <c r="T130" s="203"/>
      <c r="U130" s="106"/>
      <c r="V130" s="106" t="str">
        <f>IF(U130-T130=0,"",U130-T130)</f>
        <v/>
      </c>
      <c r="W130" s="106"/>
      <c r="X130" s="106"/>
      <c r="Y130" s="106" t="str">
        <f>IF(X130-W130=0,"",X130-W130)</f>
        <v/>
      </c>
      <c r="Z130" s="106"/>
      <c r="AA130" s="106"/>
      <c r="AB130" s="106">
        <f>'INFORME DIARIO MAQUINARIA'!$AA130-'INFORME DIARIO MAQUINARIA'!$Z130</f>
        <v>0</v>
      </c>
      <c r="AC130" s="106"/>
      <c r="AD130" s="106"/>
      <c r="AE130" s="106" t="str">
        <f>IF(AD130-AC130=0,"",AD130-AC130)</f>
        <v/>
      </c>
      <c r="AF130" s="106"/>
      <c r="AG130" s="106"/>
      <c r="AH130" s="106" t="str">
        <f>IF(AG130-AF130=0,"",AG130-AF130)</f>
        <v/>
      </c>
      <c r="AI130" s="106"/>
      <c r="AJ130" s="106"/>
      <c r="AK130" s="106"/>
      <c r="AL130" s="106"/>
      <c r="AM130" s="106" t="str">
        <f>IF((AK130+AJ130)-AL130=0,"",(AK130+AJ130)-AL130)</f>
        <v/>
      </c>
      <c r="AN130" s="120" t="str">
        <f>IF(OR(AM130="",V130="",V130=0),"",ROUND(AM130/V130,2))</f>
        <v/>
      </c>
      <c r="AO130" s="106" t="str">
        <f>IF(OR(Y130="",AM130="",AM130=0),"",ROUND(Y130/AM130,2))</f>
        <v/>
      </c>
      <c r="AP130" s="106" t="str">
        <f>IF(OR(AM130="",Y130="",Y130=0),"",ROUND(AM130/Y130,2))</f>
        <v/>
      </c>
      <c r="AQ130" s="106" t="str">
        <f>IF(OR(L130="",V130="",V130=0),"",ROUND(L130/V130,1))</f>
        <v/>
      </c>
      <c r="AR130" s="106" t="str">
        <f>IF(OR('INFORME DIARIO MAQUINARIA'!$O130="",'INFORME DIARIO MAQUINARIA'!$AH130="",'INFORME DIARIO MAQUINARIA'!$AH130=0),"",ROUND('INFORME DIARIO MAQUINARIA'!$O130/'INFORME DIARIO MAQUINARIA'!$AH130,1))</f>
        <v/>
      </c>
      <c r="AS130" s="189" t="str">
        <f>IFERROR(IF(OR(V130="",AE130="",V130&lt;=0,AE130&lt;0),"",AE130/V130),"")</f>
        <v/>
      </c>
      <c r="AT130" s="106"/>
      <c r="AU130" s="106"/>
      <c r="AV130" s="106"/>
      <c r="AW130" s="106"/>
      <c r="AX130" s="106"/>
      <c r="AY130" s="106"/>
      <c r="AZ130" s="121"/>
    </row>
    <row r="131" spans="2:52" s="235" customFormat="1" ht="34.5" hidden="1" customHeight="1" x14ac:dyDescent="0.25">
      <c r="B131" s="268">
        <v>46167</v>
      </c>
      <c r="C131" s="346" t="s">
        <v>110</v>
      </c>
      <c r="D131" s="345">
        <v>1</v>
      </c>
      <c r="E131" s="201" t="s">
        <v>228</v>
      </c>
      <c r="F131" s="201" t="s">
        <v>354</v>
      </c>
      <c r="G131" s="201">
        <v>13</v>
      </c>
      <c r="H131" s="201" t="s">
        <v>746</v>
      </c>
      <c r="I131" s="201"/>
      <c r="J131" s="201"/>
      <c r="K131" s="201" t="s">
        <v>745</v>
      </c>
      <c r="L131" s="201"/>
      <c r="M131" s="201"/>
      <c r="N131" s="201">
        <v>8</v>
      </c>
      <c r="O131" s="201">
        <v>96</v>
      </c>
      <c r="P131" s="209"/>
      <c r="Q131" s="205"/>
      <c r="R131" s="204"/>
      <c r="S131" s="204">
        <f>'INFORME DIARIO MAQUINARIA'!$R131-'INFORME DIARIO MAQUINARIA'!$Q131</f>
        <v>0</v>
      </c>
      <c r="T131" s="203"/>
      <c r="U131" s="106"/>
      <c r="V131" s="106" t="str">
        <f>IF(U131-T131=0,"",U131-T131)</f>
        <v/>
      </c>
      <c r="W131" s="106"/>
      <c r="X131" s="106"/>
      <c r="Y131" s="106" t="str">
        <f>IF(X131-W131=0,"",X131-W131)</f>
        <v/>
      </c>
      <c r="Z131" s="106"/>
      <c r="AA131" s="106"/>
      <c r="AB131" s="106">
        <f>'INFORME DIARIO MAQUINARIA'!$AA131-'INFORME DIARIO MAQUINARIA'!$Z131</f>
        <v>0</v>
      </c>
      <c r="AC131" s="106"/>
      <c r="AD131" s="106"/>
      <c r="AE131" s="106" t="str">
        <f>IF(AD131-AC131=0,"",AD131-AC131)</f>
        <v/>
      </c>
      <c r="AF131" s="106"/>
      <c r="AG131" s="106"/>
      <c r="AH131" s="106" t="str">
        <f>IF(AG131-AF131=0,"",AG131-AF131)</f>
        <v/>
      </c>
      <c r="AI131" s="106"/>
      <c r="AJ131" s="106"/>
      <c r="AK131" s="106"/>
      <c r="AL131" s="106"/>
      <c r="AM131" s="106" t="str">
        <f>IF((AK131+AJ131)-AL131=0,"",(AK131+AJ131)-AL131)</f>
        <v/>
      </c>
      <c r="AN131" s="120" t="str">
        <f>IF(OR(AM131="",V131="",V131=0),"",ROUND(AM131/V131,2))</f>
        <v/>
      </c>
      <c r="AO131" s="106" t="str">
        <f>IF(OR(Y131="",AM131="",AM131=0),"",ROUND(Y131/AM131,2))</f>
        <v/>
      </c>
      <c r="AP131" s="106" t="str">
        <f>IF(OR(AM131="",Y131="",Y131=0),"",ROUND(AM131/Y131,2))</f>
        <v/>
      </c>
      <c r="AQ131" s="106" t="str">
        <f>IF(OR(L131="",V131="",V131=0),"",ROUND(L131/V131,1))</f>
        <v/>
      </c>
      <c r="AR131" s="106" t="str">
        <f>IF(OR('INFORME DIARIO MAQUINARIA'!$O131="",'INFORME DIARIO MAQUINARIA'!$AH131="",'INFORME DIARIO MAQUINARIA'!$AH131=0),"",ROUND('INFORME DIARIO MAQUINARIA'!$O131/'INFORME DIARIO MAQUINARIA'!$AH131,1))</f>
        <v/>
      </c>
      <c r="AS131" s="189" t="str">
        <f>IFERROR(IF(OR(V131="",AE131="",V131&lt;=0,AE131&lt;0),"",AE131/V131),"")</f>
        <v/>
      </c>
      <c r="AT131" s="106"/>
      <c r="AU131" s="106"/>
      <c r="AV131" s="106"/>
      <c r="AW131" s="106"/>
      <c r="AX131" s="106"/>
      <c r="AY131" s="106"/>
      <c r="AZ131" s="121"/>
    </row>
    <row r="132" spans="2:52" s="235" customFormat="1" ht="41.25" hidden="1" customHeight="1" x14ac:dyDescent="0.25">
      <c r="B132" s="268">
        <v>46167</v>
      </c>
      <c r="C132" s="346" t="s">
        <v>110</v>
      </c>
      <c r="D132" s="345">
        <v>1</v>
      </c>
      <c r="E132" s="201" t="s">
        <v>143</v>
      </c>
      <c r="F132" s="201" t="s">
        <v>117</v>
      </c>
      <c r="G132" s="201">
        <v>13</v>
      </c>
      <c r="H132" s="201"/>
      <c r="I132" s="201"/>
      <c r="J132" s="201" t="s">
        <v>680</v>
      </c>
      <c r="K132" s="201" t="s">
        <v>632</v>
      </c>
      <c r="L132" s="201"/>
      <c r="M132" s="201"/>
      <c r="N132" s="201"/>
      <c r="O132" s="201"/>
      <c r="P132" s="209">
        <v>300</v>
      </c>
      <c r="Q132" s="205"/>
      <c r="R132" s="204"/>
      <c r="S132" s="204">
        <f>'INFORME DIARIO MAQUINARIA'!$R132-'INFORME DIARIO MAQUINARIA'!$Q132</f>
        <v>0</v>
      </c>
      <c r="T132" s="203"/>
      <c r="U132" s="106"/>
      <c r="V132" s="106" t="str">
        <f>IF(U132-T132=0,"",U132-T132)</f>
        <v/>
      </c>
      <c r="W132" s="106"/>
      <c r="X132" s="106"/>
      <c r="Y132" s="106" t="str">
        <f>IF(X132-W132=0,"",X132-W132)</f>
        <v/>
      </c>
      <c r="Z132" s="106"/>
      <c r="AA132" s="106"/>
      <c r="AB132" s="106">
        <f>'INFORME DIARIO MAQUINARIA'!$AA132-'INFORME DIARIO MAQUINARIA'!$Z132</f>
        <v>0</v>
      </c>
      <c r="AC132" s="106"/>
      <c r="AD132" s="106"/>
      <c r="AE132" s="106" t="str">
        <f>IF(AD132-AC132=0,"",AD132-AC132)</f>
        <v/>
      </c>
      <c r="AF132" s="106"/>
      <c r="AG132" s="106"/>
      <c r="AH132" s="106" t="str">
        <f>IF(AG132-AF132=0,"",AG132-AF132)</f>
        <v/>
      </c>
      <c r="AI132" s="106"/>
      <c r="AJ132" s="106"/>
      <c r="AK132" s="106"/>
      <c r="AL132" s="106"/>
      <c r="AM132" s="106" t="str">
        <f>IF((AK132+AJ132)-AL132=0,"",(AK132+AJ132)-AL132)</f>
        <v/>
      </c>
      <c r="AN132" s="120" t="str">
        <f>IF(OR(AM132="",V132="",V132=0),"",ROUND(AM132/V132,2))</f>
        <v/>
      </c>
      <c r="AO132" s="106" t="str">
        <f>IF(OR(Y132="",AM132="",AM132=0),"",ROUND(Y132/AM132,2))</f>
        <v/>
      </c>
      <c r="AP132" s="106" t="str">
        <f>IF(OR(AM132="",Y132="",Y132=0),"",ROUND(AM132/Y132,2))</f>
        <v/>
      </c>
      <c r="AQ132" s="106" t="str">
        <f>IF(OR(L132="",V132="",V132=0),"",ROUND(L132/V132,1))</f>
        <v/>
      </c>
      <c r="AR132" s="106" t="str">
        <f>IF(OR('INFORME DIARIO MAQUINARIA'!$O132="",'INFORME DIARIO MAQUINARIA'!$AH132="",'INFORME DIARIO MAQUINARIA'!$AH132=0),"",ROUND('INFORME DIARIO MAQUINARIA'!$O132/'INFORME DIARIO MAQUINARIA'!$AH132,1))</f>
        <v/>
      </c>
      <c r="AS132" s="189" t="str">
        <f>IFERROR(IF(OR(V132="",AE132="",V132&lt;=0,AE132&lt;0),"",AE132/V132),"")</f>
        <v/>
      </c>
      <c r="AT132" s="106"/>
      <c r="AU132" s="106"/>
      <c r="AV132" s="106"/>
      <c r="AW132" s="106"/>
      <c r="AX132" s="106"/>
      <c r="AY132" s="106"/>
      <c r="AZ132" s="121"/>
    </row>
    <row r="133" spans="2:52" s="235" customFormat="1" ht="38.25" hidden="1" customHeight="1" x14ac:dyDescent="0.25">
      <c r="B133" s="268">
        <v>46167</v>
      </c>
      <c r="C133" s="346" t="s">
        <v>110</v>
      </c>
      <c r="D133" s="345">
        <v>1</v>
      </c>
      <c r="E133" s="201" t="s">
        <v>143</v>
      </c>
      <c r="F133" s="201" t="s">
        <v>117</v>
      </c>
      <c r="G133" s="201">
        <v>13</v>
      </c>
      <c r="H133" s="201" t="s">
        <v>746</v>
      </c>
      <c r="I133" s="201"/>
      <c r="J133" s="201"/>
      <c r="K133" s="201" t="s">
        <v>759</v>
      </c>
      <c r="L133" s="201"/>
      <c r="M133" s="201">
        <v>180</v>
      </c>
      <c r="N133" s="201"/>
      <c r="O133" s="201"/>
      <c r="P133" s="209"/>
      <c r="Q133" s="205"/>
      <c r="R133" s="204"/>
      <c r="S133" s="204">
        <f>'INFORME DIARIO MAQUINARIA'!$R133-'INFORME DIARIO MAQUINARIA'!$Q133</f>
        <v>0</v>
      </c>
      <c r="T133" s="203"/>
      <c r="U133" s="106"/>
      <c r="V133" s="106" t="str">
        <f>IF(U133-T133=0,"",U133-T133)</f>
        <v/>
      </c>
      <c r="W133" s="106"/>
      <c r="X133" s="106"/>
      <c r="Y133" s="106" t="str">
        <f>IF(X133-W133=0,"",X133-W133)</f>
        <v/>
      </c>
      <c r="Z133" s="106"/>
      <c r="AA133" s="106"/>
      <c r="AB133" s="106">
        <f>'INFORME DIARIO MAQUINARIA'!$AA133-'INFORME DIARIO MAQUINARIA'!$Z133</f>
        <v>0</v>
      </c>
      <c r="AC133" s="106"/>
      <c r="AD133" s="106"/>
      <c r="AE133" s="106" t="str">
        <f>IF(AD133-AC133=0,"",AD133-AC133)</f>
        <v/>
      </c>
      <c r="AF133" s="106"/>
      <c r="AG133" s="106"/>
      <c r="AH133" s="106" t="str">
        <f>IF(AG133-AF133=0,"",AG133-AF133)</f>
        <v/>
      </c>
      <c r="AI133" s="106"/>
      <c r="AJ133" s="106"/>
      <c r="AK133" s="106"/>
      <c r="AL133" s="106"/>
      <c r="AM133" s="106" t="str">
        <f>IF((AK133+AJ133)-AL133=0,"",(AK133+AJ133)-AL133)</f>
        <v/>
      </c>
      <c r="AN133" s="120" t="str">
        <f>IF(OR(AM133="",V133="",V133=0),"",ROUND(AM133/V133,2))</f>
        <v/>
      </c>
      <c r="AO133" s="106" t="str">
        <f>IF(OR(Y133="",AM133="",AM133=0),"",ROUND(Y133/AM133,2))</f>
        <v/>
      </c>
      <c r="AP133" s="106" t="str">
        <f>IF(OR(AM133="",Y133="",Y133=0),"",ROUND(AM133/Y133,2))</f>
        <v/>
      </c>
      <c r="AQ133" s="106" t="str">
        <f>IF(OR(L133="",V133="",V133=0),"",ROUND(L133/V133,1))</f>
        <v/>
      </c>
      <c r="AR133" s="106" t="str">
        <f>IF(OR('INFORME DIARIO MAQUINARIA'!$O133="",'INFORME DIARIO MAQUINARIA'!$AH133="",'INFORME DIARIO MAQUINARIA'!$AH133=0),"",ROUND('INFORME DIARIO MAQUINARIA'!$O133/'INFORME DIARIO MAQUINARIA'!$AH133,1))</f>
        <v/>
      </c>
      <c r="AS133" s="189" t="str">
        <f>IFERROR(IF(OR(V133="",AE133="",V133&lt;=0,AE133&lt;0),"",AE133/V133),"")</f>
        <v/>
      </c>
      <c r="AT133" s="106"/>
      <c r="AU133" s="106"/>
      <c r="AV133" s="106"/>
      <c r="AW133" s="106"/>
      <c r="AX133" s="106"/>
      <c r="AY133" s="106"/>
      <c r="AZ133" s="121"/>
    </row>
    <row r="134" spans="2:52" s="235" customFormat="1" ht="42.75" hidden="1" customHeight="1" thickBot="1" x14ac:dyDescent="0.3">
      <c r="B134" s="292">
        <v>46167</v>
      </c>
      <c r="C134" s="353" t="s">
        <v>110</v>
      </c>
      <c r="D134" s="352">
        <v>1</v>
      </c>
      <c r="E134" s="207" t="s">
        <v>155</v>
      </c>
      <c r="F134" s="207" t="s">
        <v>81</v>
      </c>
      <c r="G134" s="207">
        <v>13</v>
      </c>
      <c r="H134" s="207" t="s">
        <v>746</v>
      </c>
      <c r="I134" s="207"/>
      <c r="J134" s="207"/>
      <c r="K134" s="207" t="s">
        <v>758</v>
      </c>
      <c r="L134" s="207"/>
      <c r="M134" s="207"/>
      <c r="N134" s="207">
        <v>4</v>
      </c>
      <c r="O134" s="207">
        <v>48</v>
      </c>
      <c r="P134" s="206"/>
      <c r="Q134" s="205"/>
      <c r="R134" s="204"/>
      <c r="S134" s="204">
        <f>'INFORME DIARIO MAQUINARIA'!$R134-'INFORME DIARIO MAQUINARIA'!$Q134</f>
        <v>0</v>
      </c>
      <c r="T134" s="203"/>
      <c r="U134" s="106"/>
      <c r="V134" s="106" t="str">
        <f>IF(U134-T134=0,"",U134-T134)</f>
        <v/>
      </c>
      <c r="W134" s="106"/>
      <c r="X134" s="106"/>
      <c r="Y134" s="106" t="str">
        <f>IF(X134-W134=0,"",X134-W134)</f>
        <v/>
      </c>
      <c r="Z134" s="106"/>
      <c r="AA134" s="106"/>
      <c r="AB134" s="106">
        <f>'INFORME DIARIO MAQUINARIA'!$AA134-'INFORME DIARIO MAQUINARIA'!$Z134</f>
        <v>0</v>
      </c>
      <c r="AC134" s="106"/>
      <c r="AD134" s="106"/>
      <c r="AE134" s="106" t="str">
        <f>IF(AD134-AC134=0,"",AD134-AC134)</f>
        <v/>
      </c>
      <c r="AF134" s="106"/>
      <c r="AG134" s="106"/>
      <c r="AH134" s="106" t="str">
        <f>IF(AG134-AF134=0,"",AG134-AF134)</f>
        <v/>
      </c>
      <c r="AI134" s="106"/>
      <c r="AJ134" s="106"/>
      <c r="AK134" s="106"/>
      <c r="AL134" s="106"/>
      <c r="AM134" s="106" t="str">
        <f>IF((AK134+AJ134)-AL134=0,"",(AK134+AJ134)-AL134)</f>
        <v/>
      </c>
      <c r="AN134" s="120" t="str">
        <f>IF(OR(AM134="",V134="",V134=0),"",ROUND(AM134/V134,2))</f>
        <v/>
      </c>
      <c r="AO134" s="106" t="str">
        <f>IF(OR(Y134="",AM134="",AM134=0),"",ROUND(Y134/AM134,2))</f>
        <v/>
      </c>
      <c r="AP134" s="106" t="str">
        <f>IF(OR(AM134="",Y134="",Y134=0),"",ROUND(AM134/Y134,2))</f>
        <v/>
      </c>
      <c r="AQ134" s="106" t="str">
        <f>IF(OR(L134="",V134="",V134=0),"",ROUND(L134/V134,1))</f>
        <v/>
      </c>
      <c r="AR134" s="106" t="str">
        <f>IF(OR('INFORME DIARIO MAQUINARIA'!$O134="",'INFORME DIARIO MAQUINARIA'!$AH134="",'INFORME DIARIO MAQUINARIA'!$AH134=0),"",ROUND('INFORME DIARIO MAQUINARIA'!$O134/'INFORME DIARIO MAQUINARIA'!$AH134,1))</f>
        <v/>
      </c>
      <c r="AS134" s="189" t="str">
        <f>IFERROR(IF(OR(V134="",AE134="",V134&lt;=0,AE134&lt;0),"",AE134/V134),"")</f>
        <v/>
      </c>
      <c r="AT134" s="106"/>
      <c r="AU134" s="106"/>
      <c r="AV134" s="106"/>
      <c r="AW134" s="106"/>
      <c r="AX134" s="106"/>
      <c r="AY134" s="106"/>
      <c r="AZ134" s="121"/>
    </row>
    <row r="135" spans="2:52" s="235" customFormat="1" ht="42" hidden="1" customHeight="1" x14ac:dyDescent="0.25">
      <c r="B135" s="252">
        <v>46167</v>
      </c>
      <c r="C135" s="348" t="s">
        <v>110</v>
      </c>
      <c r="D135" s="347">
        <v>1</v>
      </c>
      <c r="E135" s="212" t="s">
        <v>387</v>
      </c>
      <c r="F135" s="212" t="s">
        <v>386</v>
      </c>
      <c r="G135" s="212">
        <v>15</v>
      </c>
      <c r="H135" s="212" t="s">
        <v>757</v>
      </c>
      <c r="I135" s="212"/>
      <c r="J135" s="212"/>
      <c r="K135" s="212" t="s">
        <v>68</v>
      </c>
      <c r="L135" s="212">
        <v>1400</v>
      </c>
      <c r="M135" s="212"/>
      <c r="N135" s="212"/>
      <c r="O135" s="212"/>
      <c r="P135" s="211"/>
      <c r="Q135" s="205"/>
      <c r="R135" s="204"/>
      <c r="S135" s="204">
        <f>'INFORME DIARIO MAQUINARIA'!$R135-'INFORME DIARIO MAQUINARIA'!$Q135</f>
        <v>0</v>
      </c>
      <c r="T135" s="203"/>
      <c r="U135" s="106"/>
      <c r="V135" s="106" t="str">
        <f>IF(U135-T135=0,"",U135-T135)</f>
        <v/>
      </c>
      <c r="W135" s="106"/>
      <c r="X135" s="106"/>
      <c r="Y135" s="106" t="str">
        <f>IF(X135-W135=0,"",X135-W135)</f>
        <v/>
      </c>
      <c r="Z135" s="106"/>
      <c r="AA135" s="106"/>
      <c r="AB135" s="106">
        <f>'INFORME DIARIO MAQUINARIA'!$AA135-'INFORME DIARIO MAQUINARIA'!$Z135</f>
        <v>0</v>
      </c>
      <c r="AC135" s="106"/>
      <c r="AD135" s="106"/>
      <c r="AE135" s="106" t="str">
        <f>IF(AD135-AC135=0,"",AD135-AC135)</f>
        <v/>
      </c>
      <c r="AF135" s="106"/>
      <c r="AG135" s="106"/>
      <c r="AH135" s="106" t="str">
        <f>IF(AG135-AF135=0,"",AG135-AF135)</f>
        <v/>
      </c>
      <c r="AI135" s="106"/>
      <c r="AJ135" s="106"/>
      <c r="AK135" s="106"/>
      <c r="AL135" s="106"/>
      <c r="AM135" s="106" t="str">
        <f>IF((AK135+AJ135)-AL135=0,"",(AK135+AJ135)-AL135)</f>
        <v/>
      </c>
      <c r="AN135" s="120" t="str">
        <f>IF(OR(AM135="",V135="",V135=0),"",ROUND(AM135/V135,2))</f>
        <v/>
      </c>
      <c r="AO135" s="106" t="str">
        <f>IF(OR(Y135="",AM135="",AM135=0),"",ROUND(Y135/AM135,2))</f>
        <v/>
      </c>
      <c r="AP135" s="106" t="str">
        <f>IF(OR(AM135="",Y135="",Y135=0),"",ROUND(AM135/Y135,2))</f>
        <v/>
      </c>
      <c r="AQ135" s="106" t="str">
        <f>IF(OR(L135="",V135="",V135=0),"",ROUND(L135/V135,1))</f>
        <v/>
      </c>
      <c r="AR135" s="106" t="str">
        <f>IF(OR('INFORME DIARIO MAQUINARIA'!$O135="",'INFORME DIARIO MAQUINARIA'!$AH135="",'INFORME DIARIO MAQUINARIA'!$AH135=0),"",ROUND('INFORME DIARIO MAQUINARIA'!$O135/'INFORME DIARIO MAQUINARIA'!$AH135,1))</f>
        <v/>
      </c>
      <c r="AS135" s="189" t="str">
        <f>IFERROR(IF(OR(V135="",AE135="",V135&lt;=0,AE135&lt;0),"",AE135/V135),"")</f>
        <v/>
      </c>
      <c r="AT135" s="106"/>
      <c r="AU135" s="106"/>
      <c r="AV135" s="106"/>
      <c r="AW135" s="106"/>
      <c r="AX135" s="106"/>
      <c r="AY135" s="106"/>
      <c r="AZ135" s="121"/>
    </row>
    <row r="136" spans="2:52" s="235" customFormat="1" ht="36.75" hidden="1" customHeight="1" thickBot="1" x14ac:dyDescent="0.3">
      <c r="B136" s="292">
        <v>46167</v>
      </c>
      <c r="C136" s="353" t="s">
        <v>110</v>
      </c>
      <c r="D136" s="352">
        <v>1</v>
      </c>
      <c r="E136" s="207" t="s">
        <v>382</v>
      </c>
      <c r="F136" s="207" t="s">
        <v>381</v>
      </c>
      <c r="G136" s="207">
        <v>15</v>
      </c>
      <c r="H136" s="207" t="s">
        <v>756</v>
      </c>
      <c r="I136" s="207"/>
      <c r="J136" s="207"/>
      <c r="K136" s="207" t="s">
        <v>68</v>
      </c>
      <c r="L136" s="207">
        <v>850</v>
      </c>
      <c r="M136" s="207"/>
      <c r="N136" s="207"/>
      <c r="O136" s="207"/>
      <c r="P136" s="206"/>
      <c r="Q136" s="205"/>
      <c r="R136" s="204"/>
      <c r="S136" s="204">
        <f>'INFORME DIARIO MAQUINARIA'!$R136-'INFORME DIARIO MAQUINARIA'!$Q136</f>
        <v>0</v>
      </c>
      <c r="T136" s="203"/>
      <c r="U136" s="106"/>
      <c r="V136" s="106" t="str">
        <f>IF(U136-T136=0,"",U136-T136)</f>
        <v/>
      </c>
      <c r="W136" s="106"/>
      <c r="X136" s="106"/>
      <c r="Y136" s="106" t="str">
        <f>IF(X136-W136=0,"",X136-W136)</f>
        <v/>
      </c>
      <c r="Z136" s="106"/>
      <c r="AA136" s="106"/>
      <c r="AB136" s="106">
        <f>'INFORME DIARIO MAQUINARIA'!$AA136-'INFORME DIARIO MAQUINARIA'!$Z136</f>
        <v>0</v>
      </c>
      <c r="AC136" s="106"/>
      <c r="AD136" s="106"/>
      <c r="AE136" s="106" t="str">
        <f>IF(AD136-AC136=0,"",AD136-AC136)</f>
        <v/>
      </c>
      <c r="AF136" s="106"/>
      <c r="AG136" s="106"/>
      <c r="AH136" s="106" t="str">
        <f>IF(AG136-AF136=0,"",AG136-AF136)</f>
        <v/>
      </c>
      <c r="AI136" s="106"/>
      <c r="AJ136" s="106"/>
      <c r="AK136" s="106"/>
      <c r="AL136" s="106"/>
      <c r="AM136" s="106" t="str">
        <f>IF((AK136+AJ136)-AL136=0,"",(AK136+AJ136)-AL136)</f>
        <v/>
      </c>
      <c r="AN136" s="120" t="str">
        <f>IF(OR(AM136="",V136="",V136=0),"",ROUND(AM136/V136,2))</f>
        <v/>
      </c>
      <c r="AO136" s="106" t="str">
        <f>IF(OR(Y136="",AM136="",AM136=0),"",ROUND(Y136/AM136,2))</f>
        <v/>
      </c>
      <c r="AP136" s="106" t="str">
        <f>IF(OR(AM136="",Y136="",Y136=0),"",ROUND(AM136/Y136,2))</f>
        <v/>
      </c>
      <c r="AQ136" s="106" t="str">
        <f>IF(OR(L136="",V136="",V136=0),"",ROUND(L136/V136,1))</f>
        <v/>
      </c>
      <c r="AR136" s="106" t="str">
        <f>IF(OR('INFORME DIARIO MAQUINARIA'!$O136="",'INFORME DIARIO MAQUINARIA'!$AH136="",'INFORME DIARIO MAQUINARIA'!$AH136=0),"",ROUND('INFORME DIARIO MAQUINARIA'!$O136/'INFORME DIARIO MAQUINARIA'!$AH136,1))</f>
        <v/>
      </c>
      <c r="AS136" s="189" t="str">
        <f>IFERROR(IF(OR(V136="",AE136="",V136&lt;=0,AE136&lt;0),"",AE136/V136),"")</f>
        <v/>
      </c>
      <c r="AT136" s="106"/>
      <c r="AU136" s="106"/>
      <c r="AV136" s="106"/>
      <c r="AW136" s="106"/>
      <c r="AX136" s="106"/>
      <c r="AY136" s="106"/>
      <c r="AZ136" s="121"/>
    </row>
    <row r="137" spans="2:52" s="235" customFormat="1" ht="36" hidden="1" customHeight="1" x14ac:dyDescent="0.25">
      <c r="B137" s="252">
        <v>46168</v>
      </c>
      <c r="C137" s="348" t="s">
        <v>59</v>
      </c>
      <c r="D137" s="347">
        <v>1</v>
      </c>
      <c r="E137" s="212" t="s">
        <v>734</v>
      </c>
      <c r="F137" s="212" t="s">
        <v>446</v>
      </c>
      <c r="G137" s="212">
        <v>6</v>
      </c>
      <c r="H137" s="212" t="s">
        <v>751</v>
      </c>
      <c r="I137" s="212">
        <v>197</v>
      </c>
      <c r="J137" s="212"/>
      <c r="K137" s="212" t="s">
        <v>755</v>
      </c>
      <c r="L137" s="212"/>
      <c r="M137" s="212">
        <v>108</v>
      </c>
      <c r="N137" s="212"/>
      <c r="O137" s="212"/>
      <c r="P137" s="211"/>
      <c r="Q137" s="205"/>
      <c r="R137" s="204"/>
      <c r="S137" s="204">
        <f>'INFORME DIARIO MAQUINARIA'!$R137-'INFORME DIARIO MAQUINARIA'!$Q137</f>
        <v>0</v>
      </c>
      <c r="T137" s="203"/>
      <c r="U137" s="106"/>
      <c r="V137" s="106" t="str">
        <f>IF(U137-T137=0,"",U137-T137)</f>
        <v/>
      </c>
      <c r="W137" s="106"/>
      <c r="X137" s="106"/>
      <c r="Y137" s="106" t="str">
        <f>IF(X137-W137=0,"",X137-W137)</f>
        <v/>
      </c>
      <c r="Z137" s="106"/>
      <c r="AA137" s="106"/>
      <c r="AB137" s="106">
        <f>'INFORME DIARIO MAQUINARIA'!$AA137-'INFORME DIARIO MAQUINARIA'!$Z137</f>
        <v>0</v>
      </c>
      <c r="AC137" s="106"/>
      <c r="AD137" s="106"/>
      <c r="AE137" s="106" t="str">
        <f>IF(AD137-AC137=0,"",AD137-AC137)</f>
        <v/>
      </c>
      <c r="AF137" s="106"/>
      <c r="AG137" s="106"/>
      <c r="AH137" s="106" t="str">
        <f>IF(AG137-AF137=0,"",AG137-AF137)</f>
        <v/>
      </c>
      <c r="AI137" s="106"/>
      <c r="AJ137" s="106"/>
      <c r="AK137" s="106"/>
      <c r="AL137" s="106"/>
      <c r="AM137" s="106" t="str">
        <f>IF((AK137+AJ137)-AL137=0,"",(AK137+AJ137)-AL137)</f>
        <v/>
      </c>
      <c r="AN137" s="120" t="str">
        <f>IF(OR(AM137="",V137="",V137=0),"",ROUND(AM137/V137,2))</f>
        <v/>
      </c>
      <c r="AO137" s="106" t="str">
        <f>IF(OR(Y137="",AM137="",AM137=0),"",ROUND(Y137/AM137,2))</f>
        <v/>
      </c>
      <c r="AP137" s="106" t="str">
        <f>IF(OR(AM137="",Y137="",Y137=0),"",ROUND(AM137/Y137,2))</f>
        <v/>
      </c>
      <c r="AQ137" s="106" t="str">
        <f>IF(OR(L137="",V137="",V137=0),"",ROUND(L137/V137,1))</f>
        <v/>
      </c>
      <c r="AR137" s="106" t="str">
        <f>IF(OR('INFORME DIARIO MAQUINARIA'!$O137="",'INFORME DIARIO MAQUINARIA'!$AH137="",'INFORME DIARIO MAQUINARIA'!$AH137=0),"",ROUND('INFORME DIARIO MAQUINARIA'!$O137/'INFORME DIARIO MAQUINARIA'!$AH137,1))</f>
        <v/>
      </c>
      <c r="AS137" s="189" t="str">
        <f>IFERROR(IF(OR(V137="",AE137="",V137&lt;=0,AE137&lt;0),"",AE137/V137),"")</f>
        <v/>
      </c>
      <c r="AT137" s="106"/>
      <c r="AU137" s="106"/>
      <c r="AV137" s="106"/>
      <c r="AW137" s="106"/>
      <c r="AX137" s="106"/>
      <c r="AY137" s="106"/>
      <c r="AZ137" s="121"/>
    </row>
    <row r="138" spans="2:52" s="235" customFormat="1" ht="51.75" hidden="1" customHeight="1" x14ac:dyDescent="0.25">
      <c r="B138" s="268">
        <v>46168</v>
      </c>
      <c r="C138" s="346" t="s">
        <v>59</v>
      </c>
      <c r="D138" s="345">
        <v>1</v>
      </c>
      <c r="E138" s="201" t="s">
        <v>367</v>
      </c>
      <c r="F138" s="201" t="s">
        <v>323</v>
      </c>
      <c r="G138" s="201">
        <v>6</v>
      </c>
      <c r="H138" s="201" t="s">
        <v>754</v>
      </c>
      <c r="I138" s="201">
        <v>141</v>
      </c>
      <c r="J138" s="201"/>
      <c r="K138" s="201" t="s">
        <v>753</v>
      </c>
      <c r="L138" s="201">
        <v>850</v>
      </c>
      <c r="M138" s="201"/>
      <c r="N138" s="201"/>
      <c r="O138" s="201"/>
      <c r="P138" s="209"/>
      <c r="Q138" s="205"/>
      <c r="R138" s="204"/>
      <c r="S138" s="204">
        <f>'INFORME DIARIO MAQUINARIA'!$R138-'INFORME DIARIO MAQUINARIA'!$Q138</f>
        <v>0</v>
      </c>
      <c r="T138" s="203"/>
      <c r="U138" s="106"/>
      <c r="V138" s="106" t="str">
        <f>IF(U138-T138=0,"",U138-T138)</f>
        <v/>
      </c>
      <c r="W138" s="106"/>
      <c r="X138" s="106"/>
      <c r="Y138" s="106" t="str">
        <f>IF(X138-W138=0,"",X138-W138)</f>
        <v/>
      </c>
      <c r="Z138" s="106"/>
      <c r="AA138" s="106"/>
      <c r="AB138" s="106">
        <f>'INFORME DIARIO MAQUINARIA'!$AA138-'INFORME DIARIO MAQUINARIA'!$Z138</f>
        <v>0</v>
      </c>
      <c r="AC138" s="106"/>
      <c r="AD138" s="106"/>
      <c r="AE138" s="106" t="str">
        <f>IF(AD138-AC138=0,"",AD138-AC138)</f>
        <v/>
      </c>
      <c r="AF138" s="106"/>
      <c r="AG138" s="106"/>
      <c r="AH138" s="106" t="str">
        <f>IF(AG138-AF138=0,"",AG138-AF138)</f>
        <v/>
      </c>
      <c r="AI138" s="106"/>
      <c r="AJ138" s="106"/>
      <c r="AK138" s="106"/>
      <c r="AL138" s="106"/>
      <c r="AM138" s="106" t="str">
        <f>IF((AK138+AJ138)-AL138=0,"",(AK138+AJ138)-AL138)</f>
        <v/>
      </c>
      <c r="AN138" s="120" t="str">
        <f>IF(OR(AM138="",V138="",V138=0),"",ROUND(AM138/V138,2))</f>
        <v/>
      </c>
      <c r="AO138" s="106" t="str">
        <f>IF(OR(Y138="",AM138="",AM138=0),"",ROUND(Y138/AM138,2))</f>
        <v/>
      </c>
      <c r="AP138" s="106" t="str">
        <f>IF(OR(AM138="",Y138="",Y138=0),"",ROUND(AM138/Y138,2))</f>
        <v/>
      </c>
      <c r="AQ138" s="106" t="str">
        <f>IF(OR(L138="",V138="",V138=0),"",ROUND(L138/V138,1))</f>
        <v/>
      </c>
      <c r="AR138" s="106" t="str">
        <f>IF(OR('INFORME DIARIO MAQUINARIA'!$O138="",'INFORME DIARIO MAQUINARIA'!$AH138="",'INFORME DIARIO MAQUINARIA'!$AH138=0),"",ROUND('INFORME DIARIO MAQUINARIA'!$O138/'INFORME DIARIO MAQUINARIA'!$AH138,1))</f>
        <v/>
      </c>
      <c r="AS138" s="189" t="str">
        <f>IFERROR(IF(OR(V138="",AE138="",V138&lt;=0,AE138&lt;0),"",AE138/V138),"")</f>
        <v/>
      </c>
      <c r="AT138" s="106"/>
      <c r="AU138" s="106"/>
      <c r="AV138" s="106"/>
      <c r="AW138" s="106"/>
      <c r="AX138" s="106"/>
      <c r="AY138" s="106"/>
      <c r="AZ138" s="121"/>
    </row>
    <row r="139" spans="2:52" s="235" customFormat="1" ht="32.25" hidden="1" customHeight="1" x14ac:dyDescent="0.25">
      <c r="B139" s="268">
        <v>46168</v>
      </c>
      <c r="C139" s="346" t="s">
        <v>59</v>
      </c>
      <c r="D139" s="345">
        <v>1</v>
      </c>
      <c r="E139" s="201" t="s">
        <v>195</v>
      </c>
      <c r="F139" s="201" t="s">
        <v>473</v>
      </c>
      <c r="G139" s="201">
        <v>6</v>
      </c>
      <c r="H139" s="201" t="s">
        <v>751</v>
      </c>
      <c r="I139" s="201">
        <v>197</v>
      </c>
      <c r="J139" s="201"/>
      <c r="K139" s="201" t="s">
        <v>246</v>
      </c>
      <c r="L139" s="201"/>
      <c r="M139" s="201"/>
      <c r="N139" s="201">
        <v>5</v>
      </c>
      <c r="O139" s="201">
        <v>60</v>
      </c>
      <c r="P139" s="209"/>
      <c r="Q139" s="205"/>
      <c r="R139" s="204"/>
      <c r="S139" s="204">
        <f>'INFORME DIARIO MAQUINARIA'!$R139-'INFORME DIARIO MAQUINARIA'!$Q139</f>
        <v>0</v>
      </c>
      <c r="T139" s="203"/>
      <c r="U139" s="106"/>
      <c r="V139" s="106" t="str">
        <f>IF(U139-T139=0,"",U139-T139)</f>
        <v/>
      </c>
      <c r="W139" s="106"/>
      <c r="X139" s="106"/>
      <c r="Y139" s="106" t="str">
        <f>IF(X139-W139=0,"",X139-W139)</f>
        <v/>
      </c>
      <c r="Z139" s="106"/>
      <c r="AA139" s="106"/>
      <c r="AB139" s="106">
        <f>'INFORME DIARIO MAQUINARIA'!$AA139-'INFORME DIARIO MAQUINARIA'!$Z139</f>
        <v>0</v>
      </c>
      <c r="AC139" s="106"/>
      <c r="AD139" s="106"/>
      <c r="AE139" s="106" t="str">
        <f>IF(AD139-AC139=0,"",AD139-AC139)</f>
        <v/>
      </c>
      <c r="AF139" s="106"/>
      <c r="AG139" s="106"/>
      <c r="AH139" s="106" t="str">
        <f>IF(AG139-AF139=0,"",AG139-AF139)</f>
        <v/>
      </c>
      <c r="AI139" s="106"/>
      <c r="AJ139" s="106"/>
      <c r="AK139" s="106"/>
      <c r="AL139" s="106"/>
      <c r="AM139" s="106" t="str">
        <f>IF((AK139+AJ139)-AL139=0,"",(AK139+AJ139)-AL139)</f>
        <v/>
      </c>
      <c r="AN139" s="120" t="str">
        <f>IF(OR(AM139="",V139="",V139=0),"",ROUND(AM139/V139,2))</f>
        <v/>
      </c>
      <c r="AO139" s="106" t="str">
        <f>IF(OR(Y139="",AM139="",AM139=0),"",ROUND(Y139/AM139,2))</f>
        <v/>
      </c>
      <c r="AP139" s="106" t="str">
        <f>IF(OR(AM139="",Y139="",Y139=0),"",ROUND(AM139/Y139,2))</f>
        <v/>
      </c>
      <c r="AQ139" s="106" t="str">
        <f>IF(OR(L139="",V139="",V139=0),"",ROUND(L139/V139,1))</f>
        <v/>
      </c>
      <c r="AR139" s="106" t="str">
        <f>IF(OR('INFORME DIARIO MAQUINARIA'!$O139="",'INFORME DIARIO MAQUINARIA'!$AH139="",'INFORME DIARIO MAQUINARIA'!$AH139=0),"",ROUND('INFORME DIARIO MAQUINARIA'!$O139/'INFORME DIARIO MAQUINARIA'!$AH139,1))</f>
        <v/>
      </c>
      <c r="AS139" s="189" t="str">
        <f>IFERROR(IF(OR(V139="",AE139="",V139&lt;=0,AE139&lt;0),"",AE139/V139),"")</f>
        <v/>
      </c>
      <c r="AT139" s="106"/>
      <c r="AU139" s="106"/>
      <c r="AV139" s="106"/>
      <c r="AW139" s="106"/>
      <c r="AX139" s="106"/>
      <c r="AY139" s="106"/>
      <c r="AZ139" s="121"/>
    </row>
    <row r="140" spans="2:52" s="235" customFormat="1" ht="39.75" hidden="1" customHeight="1" thickBot="1" x14ac:dyDescent="0.3">
      <c r="B140" s="292">
        <v>46168</v>
      </c>
      <c r="C140" s="353" t="s">
        <v>59</v>
      </c>
      <c r="D140" s="352">
        <v>1</v>
      </c>
      <c r="E140" s="207" t="s">
        <v>228</v>
      </c>
      <c r="F140" s="207" t="s">
        <v>752</v>
      </c>
      <c r="G140" s="207">
        <v>6</v>
      </c>
      <c r="H140" s="207" t="s">
        <v>751</v>
      </c>
      <c r="I140" s="207">
        <v>197</v>
      </c>
      <c r="J140" s="207"/>
      <c r="K140" s="207" t="s">
        <v>246</v>
      </c>
      <c r="L140" s="207"/>
      <c r="M140" s="207"/>
      <c r="N140" s="207">
        <v>4</v>
      </c>
      <c r="O140" s="207">
        <v>48</v>
      </c>
      <c r="P140" s="206"/>
      <c r="Q140" s="205"/>
      <c r="R140" s="204"/>
      <c r="S140" s="204">
        <f>'INFORME DIARIO MAQUINARIA'!$R140-'INFORME DIARIO MAQUINARIA'!$Q140</f>
        <v>0</v>
      </c>
      <c r="T140" s="203"/>
      <c r="U140" s="106"/>
      <c r="V140" s="106" t="str">
        <f>IF(U140-T140=0,"",U140-T140)</f>
        <v/>
      </c>
      <c r="W140" s="106"/>
      <c r="X140" s="106"/>
      <c r="Y140" s="106" t="str">
        <f>IF(X140-W140=0,"",X140-W140)</f>
        <v/>
      </c>
      <c r="Z140" s="106"/>
      <c r="AA140" s="106"/>
      <c r="AB140" s="106">
        <f>'INFORME DIARIO MAQUINARIA'!$AA140-'INFORME DIARIO MAQUINARIA'!$Z140</f>
        <v>0</v>
      </c>
      <c r="AC140" s="106"/>
      <c r="AD140" s="106"/>
      <c r="AE140" s="106" t="str">
        <f>IF(AD140-AC140=0,"",AD140-AC140)</f>
        <v/>
      </c>
      <c r="AF140" s="106"/>
      <c r="AG140" s="106"/>
      <c r="AH140" s="106" t="str">
        <f>IF(AG140-AF140=0,"",AG140-AF140)</f>
        <v/>
      </c>
      <c r="AI140" s="106"/>
      <c r="AJ140" s="106"/>
      <c r="AK140" s="106"/>
      <c r="AL140" s="106"/>
      <c r="AM140" s="106" t="str">
        <f>IF((AK140+AJ140)-AL140=0,"",(AK140+AJ140)-AL140)</f>
        <v/>
      </c>
      <c r="AN140" s="120" t="str">
        <f>IF(OR(AM140="",V140="",V140=0),"",ROUND(AM140/V140,2))</f>
        <v/>
      </c>
      <c r="AO140" s="106" t="str">
        <f>IF(OR(Y140="",AM140="",AM140=0),"",ROUND(Y140/AM140,2))</f>
        <v/>
      </c>
      <c r="AP140" s="106" t="str">
        <f>IF(OR(AM140="",Y140="",Y140=0),"",ROUND(AM140/Y140,2))</f>
        <v/>
      </c>
      <c r="AQ140" s="106" t="str">
        <f>IF(OR(L140="",V140="",V140=0),"",ROUND(L140/V140,1))</f>
        <v/>
      </c>
      <c r="AR140" s="106" t="str">
        <f>IF(OR('INFORME DIARIO MAQUINARIA'!$O140="",'INFORME DIARIO MAQUINARIA'!$AH140="",'INFORME DIARIO MAQUINARIA'!$AH140=0),"",ROUND('INFORME DIARIO MAQUINARIA'!$O140/'INFORME DIARIO MAQUINARIA'!$AH140,1))</f>
        <v/>
      </c>
      <c r="AS140" s="189" t="str">
        <f>IFERROR(IF(OR(V140="",AE140="",V140&lt;=0,AE140&lt;0),"",AE140/V140),"")</f>
        <v/>
      </c>
      <c r="AT140" s="106"/>
      <c r="AU140" s="106"/>
      <c r="AV140" s="106"/>
      <c r="AW140" s="106"/>
      <c r="AX140" s="106"/>
      <c r="AY140" s="106"/>
      <c r="AZ140" s="121"/>
    </row>
    <row r="141" spans="2:52" s="235" customFormat="1" ht="29.25" hidden="1" customHeight="1" x14ac:dyDescent="0.25">
      <c r="B141" s="252">
        <v>46168</v>
      </c>
      <c r="C141" s="348" t="s">
        <v>59</v>
      </c>
      <c r="D141" s="347">
        <v>1</v>
      </c>
      <c r="E141" s="212" t="s">
        <v>86</v>
      </c>
      <c r="F141" s="212" t="s">
        <v>199</v>
      </c>
      <c r="G141" s="212">
        <v>7</v>
      </c>
      <c r="H141" s="212" t="s">
        <v>749</v>
      </c>
      <c r="I141" s="212">
        <v>94</v>
      </c>
      <c r="J141" s="212"/>
      <c r="K141" s="212" t="s">
        <v>157</v>
      </c>
      <c r="L141" s="212"/>
      <c r="M141" s="212"/>
      <c r="N141" s="212">
        <v>3</v>
      </c>
      <c r="O141" s="212">
        <v>36</v>
      </c>
      <c r="P141" s="211"/>
      <c r="Q141" s="205"/>
      <c r="R141" s="204"/>
      <c r="S141" s="204">
        <f>'INFORME DIARIO MAQUINARIA'!$R141-'INFORME DIARIO MAQUINARIA'!$Q141</f>
        <v>0</v>
      </c>
      <c r="T141" s="203"/>
      <c r="U141" s="106"/>
      <c r="V141" s="106" t="str">
        <f>IF(U141-T141=0,"",U141-T141)</f>
        <v/>
      </c>
      <c r="W141" s="106"/>
      <c r="X141" s="106"/>
      <c r="Y141" s="106" t="str">
        <f>IF(X141-W141=0,"",X141-W141)</f>
        <v/>
      </c>
      <c r="Z141" s="106"/>
      <c r="AA141" s="106"/>
      <c r="AB141" s="197">
        <f>'INFORME DIARIO MAQUINARIA'!$AA141-'INFORME DIARIO MAQUINARIA'!$Z141</f>
        <v>0</v>
      </c>
      <c r="AC141" s="106"/>
      <c r="AD141" s="106"/>
      <c r="AE141" s="106" t="str">
        <f>IF(AD141-AC141=0,"",AD141-AC141)</f>
        <v/>
      </c>
      <c r="AF141" s="106"/>
      <c r="AG141" s="106"/>
      <c r="AH141" s="106" t="str">
        <f>IF(AG141-AF141=0,"",AG141-AF141)</f>
        <v/>
      </c>
      <c r="AI141" s="106"/>
      <c r="AJ141" s="106"/>
      <c r="AK141" s="106"/>
      <c r="AL141" s="106"/>
      <c r="AM141" s="106" t="str">
        <f>IF((AK141+AJ141)-AL141=0,"",(AK141+AJ141)-AL141)</f>
        <v/>
      </c>
      <c r="AN141" s="120" t="str">
        <f>IF(OR(AM141="",V141="",V141=0),"",ROUND(AM141/V141,2))</f>
        <v/>
      </c>
      <c r="AO141" s="106" t="str">
        <f>IF(OR(Y141="",AM141="",AM141=0),"",ROUND(Y141/AM141,2))</f>
        <v/>
      </c>
      <c r="AP141" s="106" t="str">
        <f>IF(OR(AM141="",Y141="",Y141=0),"",ROUND(AM141/Y141,2))</f>
        <v/>
      </c>
      <c r="AQ141" s="106" t="str">
        <f>IF(OR(L141="",V141="",V141=0),"",ROUND(L141/V141,1))</f>
        <v/>
      </c>
      <c r="AR141" s="106" t="str">
        <f>IF(OR('INFORME DIARIO MAQUINARIA'!$O141="",'INFORME DIARIO MAQUINARIA'!$AH141="",'INFORME DIARIO MAQUINARIA'!$AH141=0),"",ROUND('INFORME DIARIO MAQUINARIA'!$O141/'INFORME DIARIO MAQUINARIA'!$AH141,1))</f>
        <v/>
      </c>
      <c r="AS141" s="189" t="str">
        <f>IFERROR(IF(OR(V141="",AE141="",V141&lt;=0,AE141&lt;0),"",AE141/V141),"")</f>
        <v/>
      </c>
      <c r="AT141" s="106"/>
      <c r="AU141" s="106"/>
      <c r="AV141" s="106"/>
      <c r="AW141" s="106"/>
      <c r="AX141" s="106"/>
      <c r="AY141" s="106"/>
      <c r="AZ141" s="121"/>
    </row>
    <row r="142" spans="2:52" s="235" customFormat="1" ht="33" hidden="1" customHeight="1" x14ac:dyDescent="0.25">
      <c r="B142" s="268">
        <v>46168</v>
      </c>
      <c r="C142" s="346" t="s">
        <v>59</v>
      </c>
      <c r="D142" s="345">
        <v>1</v>
      </c>
      <c r="E142" s="201" t="s">
        <v>86</v>
      </c>
      <c r="F142" s="201" t="s">
        <v>85</v>
      </c>
      <c r="G142" s="201">
        <v>7</v>
      </c>
      <c r="H142" s="201" t="s">
        <v>748</v>
      </c>
      <c r="I142" s="201">
        <v>156</v>
      </c>
      <c r="J142" s="201"/>
      <c r="K142" s="201" t="s">
        <v>157</v>
      </c>
      <c r="L142" s="201"/>
      <c r="M142" s="201"/>
      <c r="N142" s="201">
        <v>3</v>
      </c>
      <c r="O142" s="201">
        <v>36</v>
      </c>
      <c r="P142" s="209"/>
      <c r="Q142" s="205"/>
      <c r="R142" s="204"/>
      <c r="S142" s="204">
        <f>'INFORME DIARIO MAQUINARIA'!$R142-'INFORME DIARIO MAQUINARIA'!$Q142</f>
        <v>0</v>
      </c>
      <c r="T142" s="203"/>
      <c r="U142" s="106"/>
      <c r="V142" s="106" t="str">
        <f>IF(U142-T142=0,"",U142-T142)</f>
        <v/>
      </c>
      <c r="W142" s="106"/>
      <c r="X142" s="106"/>
      <c r="Y142" s="106" t="str">
        <f>IF(X142-W142=0,"",X142-W142)</f>
        <v/>
      </c>
      <c r="Z142" s="106"/>
      <c r="AA142" s="106"/>
      <c r="AB142" s="197">
        <f>'INFORME DIARIO MAQUINARIA'!$AA142-'INFORME DIARIO MAQUINARIA'!$Z142</f>
        <v>0</v>
      </c>
      <c r="AC142" s="106"/>
      <c r="AD142" s="106"/>
      <c r="AE142" s="106" t="str">
        <f>IF(AD142-AC142=0,"",AD142-AC142)</f>
        <v/>
      </c>
      <c r="AF142" s="106"/>
      <c r="AG142" s="106"/>
      <c r="AH142" s="106" t="str">
        <f>IF(AG142-AF142=0,"",AG142-AF142)</f>
        <v/>
      </c>
      <c r="AI142" s="106"/>
      <c r="AJ142" s="106"/>
      <c r="AK142" s="106"/>
      <c r="AL142" s="106"/>
      <c r="AM142" s="106" t="str">
        <f>IF((AK142+AJ142)-AL142=0,"",(AK142+AJ142)-AL142)</f>
        <v/>
      </c>
      <c r="AN142" s="120" t="str">
        <f>IF(OR(AM142="",V142="",V142=0),"",ROUND(AM142/V142,2))</f>
        <v/>
      </c>
      <c r="AO142" s="106" t="str">
        <f>IF(OR(Y142="",AM142="",AM142=0),"",ROUND(Y142/AM142,2))</f>
        <v/>
      </c>
      <c r="AP142" s="106" t="str">
        <f>IF(OR(AM142="",Y142="",Y142=0),"",ROUND(AM142/Y142,2))</f>
        <v/>
      </c>
      <c r="AQ142" s="106" t="str">
        <f>IF(OR(L142="",V142="",V142=0),"",ROUND(L142/V142,1))</f>
        <v/>
      </c>
      <c r="AR142" s="106" t="str">
        <f>IF(OR('INFORME DIARIO MAQUINARIA'!$O142="",'INFORME DIARIO MAQUINARIA'!$AH142="",'INFORME DIARIO MAQUINARIA'!$AH142=0),"",ROUND('INFORME DIARIO MAQUINARIA'!$O142/'INFORME DIARIO MAQUINARIA'!$AH142,1))</f>
        <v/>
      </c>
      <c r="AS142" s="189" t="str">
        <f>IFERROR(IF(OR(V142="",AE142="",V142&lt;=0,AE142&lt;0),"",AE142/V142),"")</f>
        <v/>
      </c>
      <c r="AT142" s="106"/>
      <c r="AU142" s="106"/>
      <c r="AV142" s="106"/>
      <c r="AW142" s="106"/>
      <c r="AX142" s="106"/>
      <c r="AY142" s="106"/>
      <c r="AZ142" s="121"/>
    </row>
    <row r="143" spans="2:52" s="235" customFormat="1" ht="33" hidden="1" customHeight="1" x14ac:dyDescent="0.25">
      <c r="B143" s="268">
        <v>46168</v>
      </c>
      <c r="C143" s="346" t="s">
        <v>59</v>
      </c>
      <c r="D143" s="345">
        <v>1</v>
      </c>
      <c r="E143" s="201" t="s">
        <v>100</v>
      </c>
      <c r="F143" s="201" t="s">
        <v>99</v>
      </c>
      <c r="G143" s="201">
        <v>7</v>
      </c>
      <c r="H143" s="201" t="s">
        <v>748</v>
      </c>
      <c r="I143" s="201">
        <v>156</v>
      </c>
      <c r="J143" s="201"/>
      <c r="K143" s="201" t="s">
        <v>750</v>
      </c>
      <c r="L143" s="201"/>
      <c r="M143" s="201"/>
      <c r="N143" s="201">
        <v>7</v>
      </c>
      <c r="O143" s="201">
        <v>84</v>
      </c>
      <c r="P143" s="209"/>
      <c r="Q143" s="205"/>
      <c r="R143" s="204"/>
      <c r="S143" s="204">
        <f>'INFORME DIARIO MAQUINARIA'!$R143-'INFORME DIARIO MAQUINARIA'!$Q143</f>
        <v>0</v>
      </c>
      <c r="T143" s="203"/>
      <c r="U143" s="106"/>
      <c r="V143" s="106" t="str">
        <f>IF(U143-T143=0,"",U143-T143)</f>
        <v/>
      </c>
      <c r="W143" s="106"/>
      <c r="X143" s="106"/>
      <c r="Y143" s="106" t="str">
        <f>IF(X143-W143=0,"",X143-W143)</f>
        <v/>
      </c>
      <c r="Z143" s="106"/>
      <c r="AA143" s="106"/>
      <c r="AB143" s="106">
        <f>'INFORME DIARIO MAQUINARIA'!$AA143-'INFORME DIARIO MAQUINARIA'!$Z143</f>
        <v>0</v>
      </c>
      <c r="AC143" s="106"/>
      <c r="AD143" s="106"/>
      <c r="AE143" s="106" t="str">
        <f>IF(AD143-AC143=0,"",AD143-AC143)</f>
        <v/>
      </c>
      <c r="AF143" s="106"/>
      <c r="AG143" s="106"/>
      <c r="AH143" s="106" t="str">
        <f>IF(AG143-AF143=0,"",AG143-AF143)</f>
        <v/>
      </c>
      <c r="AI143" s="106"/>
      <c r="AJ143" s="106"/>
      <c r="AK143" s="106"/>
      <c r="AL143" s="106"/>
      <c r="AM143" s="106" t="str">
        <f>IF((AK143+AJ143)-AL143=0,"",(AK143+AJ143)-AL143)</f>
        <v/>
      </c>
      <c r="AN143" s="120" t="str">
        <f>IF(OR(AM143="",V143="",V143=0),"",ROUND(AM143/V143,2))</f>
        <v/>
      </c>
      <c r="AO143" s="106" t="str">
        <f>IF(OR(Y143="",AM143="",AM143=0),"",ROUND(Y143/AM143,2))</f>
        <v/>
      </c>
      <c r="AP143" s="106" t="str">
        <f>IF(OR(AM143="",Y143="",Y143=0),"",ROUND(AM143/Y143,2))</f>
        <v/>
      </c>
      <c r="AQ143" s="106" t="str">
        <f>IF(OR(L143="",V143="",V143=0),"",ROUND(L143/V143,1))</f>
        <v/>
      </c>
      <c r="AR143" s="106" t="str">
        <f>IF(OR('INFORME DIARIO MAQUINARIA'!$O143="",'INFORME DIARIO MAQUINARIA'!$AH143="",'INFORME DIARIO MAQUINARIA'!$AH143=0),"",ROUND('INFORME DIARIO MAQUINARIA'!$O143/'INFORME DIARIO MAQUINARIA'!$AH143,1))</f>
        <v/>
      </c>
      <c r="AS143" s="189" t="str">
        <f>IFERROR(IF(OR(V143="",AE143="",V143&lt;=0,AE143&lt;0),"",AE143/V143),"")</f>
        <v/>
      </c>
      <c r="AT143" s="106"/>
      <c r="AU143" s="106"/>
      <c r="AV143" s="106"/>
      <c r="AW143" s="106"/>
      <c r="AX143" s="106"/>
      <c r="AY143" s="106"/>
      <c r="AZ143" s="121"/>
    </row>
    <row r="144" spans="2:52" s="235" customFormat="1" ht="34.5" hidden="1" customHeight="1" x14ac:dyDescent="0.25">
      <c r="B144" s="268">
        <v>46168</v>
      </c>
      <c r="C144" s="346" t="s">
        <v>59</v>
      </c>
      <c r="D144" s="345">
        <v>1</v>
      </c>
      <c r="E144" s="201" t="s">
        <v>320</v>
      </c>
      <c r="F144" s="201" t="s">
        <v>397</v>
      </c>
      <c r="G144" s="201">
        <v>7</v>
      </c>
      <c r="H144" s="201" t="s">
        <v>748</v>
      </c>
      <c r="I144" s="201">
        <v>156</v>
      </c>
      <c r="J144" s="201"/>
      <c r="K144" s="201" t="s">
        <v>365</v>
      </c>
      <c r="L144" s="201">
        <v>445</v>
      </c>
      <c r="M144" s="201"/>
      <c r="N144" s="201"/>
      <c r="O144" s="201"/>
      <c r="P144" s="209"/>
      <c r="Q144" s="205"/>
      <c r="R144" s="204"/>
      <c r="S144" s="204">
        <f>'INFORME DIARIO MAQUINARIA'!$R144-'INFORME DIARIO MAQUINARIA'!$Q144</f>
        <v>0</v>
      </c>
      <c r="T144" s="203"/>
      <c r="U144" s="106"/>
      <c r="V144" s="106" t="str">
        <f>IF(U144-T144=0,"",U144-T144)</f>
        <v/>
      </c>
      <c r="W144" s="106"/>
      <c r="X144" s="106"/>
      <c r="Y144" s="106" t="str">
        <f>IF(X144-W144=0,"",X144-W144)</f>
        <v/>
      </c>
      <c r="Z144" s="106"/>
      <c r="AA144" s="106"/>
      <c r="AB144" s="106">
        <f>'INFORME DIARIO MAQUINARIA'!$AA144-'INFORME DIARIO MAQUINARIA'!$Z144</f>
        <v>0</v>
      </c>
      <c r="AC144" s="106"/>
      <c r="AD144" s="106"/>
      <c r="AE144" s="106" t="str">
        <f>IF(AD144-AC144=0,"",AD144-AC144)</f>
        <v/>
      </c>
      <c r="AF144" s="106"/>
      <c r="AG144" s="106"/>
      <c r="AH144" s="106" t="str">
        <f>IF(AG144-AF144=0,"",AG144-AF144)</f>
        <v/>
      </c>
      <c r="AI144" s="106"/>
      <c r="AJ144" s="106"/>
      <c r="AK144" s="106"/>
      <c r="AL144" s="106"/>
      <c r="AM144" s="106" t="str">
        <f>IF((AK144+AJ144)-AL144=0,"",(AK144+AJ144)-AL144)</f>
        <v/>
      </c>
      <c r="AN144" s="120" t="str">
        <f>IF(OR(AM144="",V144="",V144=0),"",ROUND(AM144/V144,2))</f>
        <v/>
      </c>
      <c r="AO144" s="106" t="str">
        <f>IF(OR(Y144="",AM144="",AM144=0),"",ROUND(Y144/AM144,2))</f>
        <v/>
      </c>
      <c r="AP144" s="106" t="str">
        <f>IF(OR(AM144="",Y144="",Y144=0),"",ROUND(AM144/Y144,2))</f>
        <v/>
      </c>
      <c r="AQ144" s="106" t="str">
        <f>IF(OR(L144="",V144="",V144=0),"",ROUND(L144/V144,1))</f>
        <v/>
      </c>
      <c r="AR144" s="106" t="str">
        <f>IF(OR('INFORME DIARIO MAQUINARIA'!$O144="",'INFORME DIARIO MAQUINARIA'!$AH144="",'INFORME DIARIO MAQUINARIA'!$AH144=0),"",ROUND('INFORME DIARIO MAQUINARIA'!$O144/'INFORME DIARIO MAQUINARIA'!$AH144,1))</f>
        <v/>
      </c>
      <c r="AS144" s="189" t="str">
        <f>IFERROR(IF(OR(V144="",AE144="",V144&lt;=0,AE144&lt;0),"",AE144/V144),"")</f>
        <v/>
      </c>
      <c r="AT144" s="106"/>
      <c r="AU144" s="106"/>
      <c r="AV144" s="106"/>
      <c r="AW144" s="106"/>
      <c r="AX144" s="106"/>
      <c r="AY144" s="106"/>
      <c r="AZ144" s="121"/>
    </row>
    <row r="145" spans="2:52" s="235" customFormat="1" ht="34.5" hidden="1" customHeight="1" x14ac:dyDescent="0.25">
      <c r="B145" s="268">
        <v>46168</v>
      </c>
      <c r="C145" s="346" t="s">
        <v>59</v>
      </c>
      <c r="D145" s="345">
        <v>1</v>
      </c>
      <c r="E145" s="201" t="s">
        <v>170</v>
      </c>
      <c r="F145" s="201" t="s">
        <v>732</v>
      </c>
      <c r="G145" s="201">
        <v>7</v>
      </c>
      <c r="H145" s="201" t="s">
        <v>749</v>
      </c>
      <c r="I145" s="201">
        <v>94</v>
      </c>
      <c r="J145" s="201"/>
      <c r="K145" s="201" t="s">
        <v>365</v>
      </c>
      <c r="L145" s="201">
        <v>1200</v>
      </c>
      <c r="M145" s="201"/>
      <c r="N145" s="201"/>
      <c r="O145" s="201"/>
      <c r="P145" s="209"/>
      <c r="Q145" s="205"/>
      <c r="R145" s="204"/>
      <c r="S145" s="204">
        <f>'INFORME DIARIO MAQUINARIA'!$R145-'INFORME DIARIO MAQUINARIA'!$Q145</f>
        <v>0</v>
      </c>
      <c r="T145" s="203"/>
      <c r="U145" s="106"/>
      <c r="V145" s="106" t="str">
        <f>IF(U145-T145=0,"",U145-T145)</f>
        <v/>
      </c>
      <c r="W145" s="106"/>
      <c r="X145" s="106"/>
      <c r="Y145" s="106" t="str">
        <f>IF(X145-W145=0,"",X145-W145)</f>
        <v/>
      </c>
      <c r="Z145" s="106"/>
      <c r="AA145" s="106"/>
      <c r="AB145" s="106">
        <f>'INFORME DIARIO MAQUINARIA'!$AA145-'INFORME DIARIO MAQUINARIA'!$Z145</f>
        <v>0</v>
      </c>
      <c r="AC145" s="106"/>
      <c r="AD145" s="106"/>
      <c r="AE145" s="106" t="str">
        <f>IF(AD145-AC145=0,"",AD145-AC145)</f>
        <v/>
      </c>
      <c r="AF145" s="106"/>
      <c r="AG145" s="106"/>
      <c r="AH145" s="106" t="str">
        <f>IF(AG145-AF145=0,"",AG145-AF145)</f>
        <v/>
      </c>
      <c r="AI145" s="106"/>
      <c r="AJ145" s="106"/>
      <c r="AK145" s="106"/>
      <c r="AL145" s="106"/>
      <c r="AM145" s="106" t="str">
        <f>IF((AK145+AJ145)-AL145=0,"",(AK145+AJ145)-AL145)</f>
        <v/>
      </c>
      <c r="AN145" s="120" t="str">
        <f>IF(OR(AM145="",V145="",V145=0),"",ROUND(AM145/V145,2))</f>
        <v/>
      </c>
      <c r="AO145" s="106" t="str">
        <f>IF(OR(Y145="",AM145="",AM145=0),"",ROUND(Y145/AM145,2))</f>
        <v/>
      </c>
      <c r="AP145" s="106" t="str">
        <f>IF(OR(AM145="",Y145="",Y145=0),"",ROUND(AM145/Y145,2))</f>
        <v/>
      </c>
      <c r="AQ145" s="106" t="str">
        <f>IF(OR(L145="",V145="",V145=0),"",ROUND(L145/V145,1))</f>
        <v/>
      </c>
      <c r="AR145" s="106" t="str">
        <f>IF(OR('INFORME DIARIO MAQUINARIA'!$O145="",'INFORME DIARIO MAQUINARIA'!$AH145="",'INFORME DIARIO MAQUINARIA'!$AH145=0),"",ROUND('INFORME DIARIO MAQUINARIA'!$O145/'INFORME DIARIO MAQUINARIA'!$AH145,1))</f>
        <v/>
      </c>
      <c r="AS145" s="189" t="str">
        <f>IFERROR(IF(OR(V145="",AE145="",V145&lt;=0,AE145&lt;0),"",AE145/V145),"")</f>
        <v/>
      </c>
      <c r="AT145" s="106"/>
      <c r="AU145" s="106"/>
      <c r="AV145" s="106"/>
      <c r="AW145" s="106"/>
      <c r="AX145" s="106"/>
      <c r="AY145" s="106"/>
      <c r="AZ145" s="121"/>
    </row>
    <row r="146" spans="2:52" s="235" customFormat="1" ht="31.5" hidden="1" customHeight="1" x14ac:dyDescent="0.25">
      <c r="B146" s="268">
        <v>46168</v>
      </c>
      <c r="C146" s="346" t="s">
        <v>59</v>
      </c>
      <c r="D146" s="345">
        <v>1</v>
      </c>
      <c r="E146" s="201" t="s">
        <v>187</v>
      </c>
      <c r="F146" s="201" t="s">
        <v>374</v>
      </c>
      <c r="G146" s="201">
        <v>7</v>
      </c>
      <c r="H146" s="201" t="s">
        <v>749</v>
      </c>
      <c r="I146" s="201">
        <v>94</v>
      </c>
      <c r="J146" s="201"/>
      <c r="K146" s="201" t="s">
        <v>159</v>
      </c>
      <c r="L146" s="201"/>
      <c r="M146" s="201">
        <v>36</v>
      </c>
      <c r="N146" s="201"/>
      <c r="O146" s="201"/>
      <c r="P146" s="209"/>
      <c r="Q146" s="205"/>
      <c r="R146" s="204"/>
      <c r="S146" s="156">
        <f>'INFORME DIARIO MAQUINARIA'!$R146-'INFORME DIARIO MAQUINARIA'!$Q146</f>
        <v>0</v>
      </c>
      <c r="T146" s="203"/>
      <c r="U146" s="106"/>
      <c r="V146" s="106" t="str">
        <f>IF(U146-T146=0,"",U146-T146)</f>
        <v/>
      </c>
      <c r="W146" s="106"/>
      <c r="X146" s="106"/>
      <c r="Y146" s="106" t="str">
        <f>IF(X146-W146=0,"",X146-W146)</f>
        <v/>
      </c>
      <c r="Z146" s="106"/>
      <c r="AA146" s="106"/>
      <c r="AB146" s="106">
        <f>'INFORME DIARIO MAQUINARIA'!$AA146-'INFORME DIARIO MAQUINARIA'!$Z146</f>
        <v>0</v>
      </c>
      <c r="AC146" s="106"/>
      <c r="AD146" s="106"/>
      <c r="AE146" s="106" t="str">
        <f>IF(AD146-AC146=0,"",AD146-AC146)</f>
        <v/>
      </c>
      <c r="AF146" s="106"/>
      <c r="AG146" s="106"/>
      <c r="AH146" s="106" t="str">
        <f>IF(AG146-AF146=0,"",AG146-AF146)</f>
        <v/>
      </c>
      <c r="AI146" s="106"/>
      <c r="AJ146" s="106"/>
      <c r="AK146" s="106"/>
      <c r="AL146" s="106"/>
      <c r="AM146" s="106" t="str">
        <f>IF((AK146+AJ146)-AL146=0,"",(AK146+AJ146)-AL146)</f>
        <v/>
      </c>
      <c r="AN146" s="120" t="str">
        <f>IF(OR(AM146="",V146="",V146=0),"",ROUND(AM146/V146,2))</f>
        <v/>
      </c>
      <c r="AO146" s="106" t="str">
        <f>IF(OR(Y146="",AM146="",AM146=0),"",ROUND(Y146/AM146,2))</f>
        <v/>
      </c>
      <c r="AP146" s="106" t="str">
        <f>IF(OR(AM146="",Y146="",Y146=0),"",ROUND(AM146/Y146,2))</f>
        <v/>
      </c>
      <c r="AQ146" s="106" t="str">
        <f>IF(OR(L146="",V146="",V146=0),"",ROUND(L146/V146,1))</f>
        <v/>
      </c>
      <c r="AR146" s="106" t="str">
        <f>IF(OR('INFORME DIARIO MAQUINARIA'!$O146="",'INFORME DIARIO MAQUINARIA'!$AH146="",'INFORME DIARIO MAQUINARIA'!$AH146=0),"",ROUND('INFORME DIARIO MAQUINARIA'!$O146/'INFORME DIARIO MAQUINARIA'!$AH146,1))</f>
        <v/>
      </c>
      <c r="AS146" s="189" t="str">
        <f>IFERROR(IF(OR(V146="",AE146="",V146&lt;=0,AE146&lt;0),"",AE146/V146),"")</f>
        <v/>
      </c>
      <c r="AT146" s="106"/>
      <c r="AU146" s="106"/>
      <c r="AV146" s="106"/>
      <c r="AW146" s="106"/>
      <c r="AX146" s="106"/>
      <c r="AY146" s="106"/>
      <c r="AZ146" s="121"/>
    </row>
    <row r="147" spans="2:52" s="235" customFormat="1" ht="34.5" hidden="1" customHeight="1" thickBot="1" x14ac:dyDescent="0.3">
      <c r="B147" s="292">
        <v>46168</v>
      </c>
      <c r="C147" s="353" t="s">
        <v>59</v>
      </c>
      <c r="D147" s="352">
        <v>1</v>
      </c>
      <c r="E147" s="207" t="s">
        <v>187</v>
      </c>
      <c r="F147" s="207" t="s">
        <v>374</v>
      </c>
      <c r="G147" s="207">
        <v>7</v>
      </c>
      <c r="H147" s="207" t="s">
        <v>748</v>
      </c>
      <c r="I147" s="207">
        <v>156</v>
      </c>
      <c r="J147" s="207"/>
      <c r="K147" s="207" t="s">
        <v>159</v>
      </c>
      <c r="L147" s="207"/>
      <c r="M147" s="207">
        <v>192</v>
      </c>
      <c r="N147" s="207"/>
      <c r="O147" s="207"/>
      <c r="P147" s="206"/>
      <c r="Q147" s="205"/>
      <c r="R147" s="204"/>
      <c r="S147" s="156">
        <f>'INFORME DIARIO MAQUINARIA'!$R147-'INFORME DIARIO MAQUINARIA'!$Q147</f>
        <v>0</v>
      </c>
      <c r="T147" s="203"/>
      <c r="U147" s="106"/>
      <c r="V147" s="106" t="str">
        <f>IF(U147-T147=0,"",U147-T147)</f>
        <v/>
      </c>
      <c r="W147" s="106"/>
      <c r="X147" s="106"/>
      <c r="Y147" s="106" t="str">
        <f>IF(X147-W147=0,"",X147-W147)</f>
        <v/>
      </c>
      <c r="Z147" s="106"/>
      <c r="AA147" s="106"/>
      <c r="AB147" s="106">
        <f>'INFORME DIARIO MAQUINARIA'!$AA147-'INFORME DIARIO MAQUINARIA'!$Z147</f>
        <v>0</v>
      </c>
      <c r="AC147" s="106"/>
      <c r="AD147" s="106"/>
      <c r="AE147" s="106" t="str">
        <f>IF(AD147-AC147=0,"",AD147-AC147)</f>
        <v/>
      </c>
      <c r="AF147" s="106"/>
      <c r="AG147" s="106"/>
      <c r="AH147" s="106" t="str">
        <f>IF(AG147-AF147=0,"",AG147-AF147)</f>
        <v/>
      </c>
      <c r="AI147" s="106"/>
      <c r="AJ147" s="106"/>
      <c r="AK147" s="106"/>
      <c r="AL147" s="106"/>
      <c r="AM147" s="106" t="str">
        <f>IF((AK147+AJ147)-AL147=0,"",(AK147+AJ147)-AL147)</f>
        <v/>
      </c>
      <c r="AN147" s="120" t="str">
        <f>IF(OR(AM147="",V147="",V147=0),"",ROUND(AM147/V147,2))</f>
        <v/>
      </c>
      <c r="AO147" s="106" t="str">
        <f>IF(OR(Y147="",AM147="",AM147=0),"",ROUND(Y147/AM147,2))</f>
        <v/>
      </c>
      <c r="AP147" s="106" t="str">
        <f>IF(OR(AM147="",Y147="",Y147=0),"",ROUND(AM147/Y147,2))</f>
        <v/>
      </c>
      <c r="AQ147" s="106" t="str">
        <f>IF(OR(L147="",V147="",V147=0),"",ROUND(L147/V147,1))</f>
        <v/>
      </c>
      <c r="AR147" s="106" t="str">
        <f>IF(OR('INFORME DIARIO MAQUINARIA'!$O147="",'INFORME DIARIO MAQUINARIA'!$AH147="",'INFORME DIARIO MAQUINARIA'!$AH147=0),"",ROUND('INFORME DIARIO MAQUINARIA'!$O147/'INFORME DIARIO MAQUINARIA'!$AH147,1))</f>
        <v/>
      </c>
      <c r="AS147" s="189" t="str">
        <f>IFERROR(IF(OR(V147="",AE147="",V147&lt;=0,AE147&lt;0),"",AE147/V147),"")</f>
        <v/>
      </c>
      <c r="AT147" s="106"/>
      <c r="AU147" s="106"/>
      <c r="AV147" s="106"/>
      <c r="AW147" s="106"/>
      <c r="AX147" s="106"/>
      <c r="AY147" s="106"/>
      <c r="AZ147" s="121"/>
    </row>
    <row r="148" spans="2:52" s="235" customFormat="1" ht="46.5" hidden="1" customHeight="1" x14ac:dyDescent="0.25">
      <c r="B148" s="252">
        <v>46168</v>
      </c>
      <c r="C148" s="348" t="s">
        <v>59</v>
      </c>
      <c r="D148" s="347">
        <v>1</v>
      </c>
      <c r="E148" s="212" t="s">
        <v>143</v>
      </c>
      <c r="F148" s="212" t="s">
        <v>117</v>
      </c>
      <c r="G148" s="212">
        <v>13</v>
      </c>
      <c r="H148" s="212" t="s">
        <v>746</v>
      </c>
      <c r="I148" s="212"/>
      <c r="J148" s="212" t="s">
        <v>680</v>
      </c>
      <c r="K148" s="212" t="s">
        <v>747</v>
      </c>
      <c r="L148" s="212"/>
      <c r="M148" s="212">
        <v>108</v>
      </c>
      <c r="N148" s="212"/>
      <c r="O148" s="212"/>
      <c r="P148" s="211">
        <v>400</v>
      </c>
      <c r="Q148" s="205"/>
      <c r="R148" s="204"/>
      <c r="S148" s="204">
        <f>'INFORME DIARIO MAQUINARIA'!$R148-'INFORME DIARIO MAQUINARIA'!$Q148</f>
        <v>0</v>
      </c>
      <c r="T148" s="203"/>
      <c r="U148" s="106"/>
      <c r="V148" s="106" t="str">
        <f>IF(U148-T148=0,"",U148-T148)</f>
        <v/>
      </c>
      <c r="W148" s="106"/>
      <c r="X148" s="106"/>
      <c r="Y148" s="106" t="str">
        <f>IF(X148-W148=0,"",X148-W148)</f>
        <v/>
      </c>
      <c r="Z148" s="106"/>
      <c r="AA148" s="106"/>
      <c r="AB148" s="106">
        <f>'INFORME DIARIO MAQUINARIA'!$AA148-'INFORME DIARIO MAQUINARIA'!$Z148</f>
        <v>0</v>
      </c>
      <c r="AC148" s="106"/>
      <c r="AD148" s="106"/>
      <c r="AE148" s="106" t="str">
        <f>IF(AD148-AC148=0,"",AD148-AC148)</f>
        <v/>
      </c>
      <c r="AF148" s="106"/>
      <c r="AG148" s="106"/>
      <c r="AH148" s="106" t="str">
        <f>IF(AG148-AF148=0,"",AG148-AF148)</f>
        <v/>
      </c>
      <c r="AI148" s="106"/>
      <c r="AJ148" s="106"/>
      <c r="AK148" s="106"/>
      <c r="AL148" s="106"/>
      <c r="AM148" s="106" t="str">
        <f>IF((AK148+AJ148)-AL148=0,"",(AK148+AJ148)-AL148)</f>
        <v/>
      </c>
      <c r="AN148" s="120" t="str">
        <f>IF(OR(AM148="",V148="",V148=0),"",ROUND(AM148/V148,2))</f>
        <v/>
      </c>
      <c r="AO148" s="106" t="str">
        <f>IF(OR(Y148="",AM148="",AM148=0),"",ROUND(Y148/AM148,2))</f>
        <v/>
      </c>
      <c r="AP148" s="106" t="str">
        <f>IF(OR(AM148="",Y148="",Y148=0),"",ROUND(AM148/Y148,2))</f>
        <v/>
      </c>
      <c r="AQ148" s="106" t="str">
        <f>IF(OR(L148="",V148="",V148=0),"",ROUND(L148/V148,1))</f>
        <v/>
      </c>
      <c r="AR148" s="106" t="str">
        <f>IF(OR('INFORME DIARIO MAQUINARIA'!$O148="",'INFORME DIARIO MAQUINARIA'!$AH148="",'INFORME DIARIO MAQUINARIA'!$AH148=0),"",ROUND('INFORME DIARIO MAQUINARIA'!$O148/'INFORME DIARIO MAQUINARIA'!$AH148,1))</f>
        <v/>
      </c>
      <c r="AS148" s="189" t="str">
        <f>IFERROR(IF(OR(V148="",AE148="",V148&lt;=0,AE148&lt;0),"",AE148/V148),"")</f>
        <v/>
      </c>
      <c r="AT148" s="106"/>
      <c r="AU148" s="106"/>
      <c r="AV148" s="106"/>
      <c r="AW148" s="106"/>
      <c r="AX148" s="106"/>
      <c r="AY148" s="106"/>
      <c r="AZ148" s="121"/>
    </row>
    <row r="149" spans="2:52" s="235" customFormat="1" ht="43.5" hidden="1" customHeight="1" thickBot="1" x14ac:dyDescent="0.3">
      <c r="B149" s="292">
        <v>46168</v>
      </c>
      <c r="C149" s="353" t="s">
        <v>59</v>
      </c>
      <c r="D149" s="352">
        <v>1</v>
      </c>
      <c r="E149" s="207" t="s">
        <v>231</v>
      </c>
      <c r="F149" s="207" t="s">
        <v>161</v>
      </c>
      <c r="G149" s="207">
        <v>13</v>
      </c>
      <c r="H149" s="207" t="s">
        <v>746</v>
      </c>
      <c r="I149" s="207"/>
      <c r="J149" s="207"/>
      <c r="K149" s="207" t="s">
        <v>745</v>
      </c>
      <c r="L149" s="207"/>
      <c r="M149" s="207"/>
      <c r="N149" s="207">
        <v>9</v>
      </c>
      <c r="O149" s="207">
        <v>108</v>
      </c>
      <c r="P149" s="206"/>
      <c r="Q149" s="205"/>
      <c r="R149" s="204"/>
      <c r="S149" s="204">
        <f>'INFORME DIARIO MAQUINARIA'!$R149-'INFORME DIARIO MAQUINARIA'!$Q149</f>
        <v>0</v>
      </c>
      <c r="T149" s="203"/>
      <c r="U149" s="106"/>
      <c r="V149" s="106" t="str">
        <f>IF(U149-T149=0,"",U149-T149)</f>
        <v/>
      </c>
      <c r="W149" s="106"/>
      <c r="X149" s="106"/>
      <c r="Y149" s="106" t="str">
        <f>IF(X149-W149=0,"",X149-W149)</f>
        <v/>
      </c>
      <c r="Z149" s="106"/>
      <c r="AA149" s="106"/>
      <c r="AB149" s="106">
        <f>'INFORME DIARIO MAQUINARIA'!$AA149-'INFORME DIARIO MAQUINARIA'!$Z149</f>
        <v>0</v>
      </c>
      <c r="AC149" s="106"/>
      <c r="AD149" s="106"/>
      <c r="AE149" s="106" t="str">
        <f>IF(AD149-AC149=0,"",AD149-AC149)</f>
        <v/>
      </c>
      <c r="AF149" s="106"/>
      <c r="AG149" s="106"/>
      <c r="AH149" s="106" t="str">
        <f>IF(AG149-AF149=0,"",AG149-AF149)</f>
        <v/>
      </c>
      <c r="AI149" s="106"/>
      <c r="AJ149" s="106"/>
      <c r="AK149" s="106"/>
      <c r="AL149" s="106"/>
      <c r="AM149" s="106" t="str">
        <f>IF((AK149+AJ149)-AL149=0,"",(AK149+AJ149)-AL149)</f>
        <v/>
      </c>
      <c r="AN149" s="120" t="str">
        <f>IF(OR(AM149="",V149="",V149=0),"",ROUND(AM149/V149,2))</f>
        <v/>
      </c>
      <c r="AO149" s="106" t="str">
        <f>IF(OR(Y149="",AM149="",AM149=0),"",ROUND(Y149/AM149,2))</f>
        <v/>
      </c>
      <c r="AP149" s="106" t="str">
        <f>IF(OR(AM149="",Y149="",Y149=0),"",ROUND(AM149/Y149,2))</f>
        <v/>
      </c>
      <c r="AQ149" s="106" t="str">
        <f>IF(OR(L149="",V149="",V149=0),"",ROUND(L149/V149,1))</f>
        <v/>
      </c>
      <c r="AR149" s="106" t="str">
        <f>IF(OR('INFORME DIARIO MAQUINARIA'!$O149="",'INFORME DIARIO MAQUINARIA'!$AH149="",'INFORME DIARIO MAQUINARIA'!$AH149=0),"",ROUND('INFORME DIARIO MAQUINARIA'!$O149/'INFORME DIARIO MAQUINARIA'!$AH149,1))</f>
        <v/>
      </c>
      <c r="AS149" s="189" t="str">
        <f>IFERROR(IF(OR(V149="",AE149="",V149&lt;=0,AE149&lt;0),"",AE149/V149),"")</f>
        <v/>
      </c>
      <c r="AT149" s="106"/>
      <c r="AU149" s="106"/>
      <c r="AV149" s="106"/>
      <c r="AW149" s="106"/>
      <c r="AX149" s="106"/>
      <c r="AY149" s="106"/>
      <c r="AZ149" s="121"/>
    </row>
    <row r="150" spans="2:52" s="235" customFormat="1" ht="37.5" hidden="1" customHeight="1" x14ac:dyDescent="0.25">
      <c r="B150" s="252">
        <v>46168</v>
      </c>
      <c r="C150" s="348" t="s">
        <v>59</v>
      </c>
      <c r="D150" s="347">
        <v>1</v>
      </c>
      <c r="E150" s="212" t="s">
        <v>387</v>
      </c>
      <c r="F150" s="212" t="s">
        <v>386</v>
      </c>
      <c r="G150" s="212">
        <v>15</v>
      </c>
      <c r="H150" s="212" t="s">
        <v>744</v>
      </c>
      <c r="I150" s="212"/>
      <c r="J150" s="212"/>
      <c r="K150" s="212" t="s">
        <v>68</v>
      </c>
      <c r="L150" s="212">
        <v>5700</v>
      </c>
      <c r="M150" s="212"/>
      <c r="N150" s="212"/>
      <c r="O150" s="212"/>
      <c r="P150" s="211"/>
      <c r="Q150" s="205"/>
      <c r="R150" s="204"/>
      <c r="S150" s="204">
        <f>'INFORME DIARIO MAQUINARIA'!$R150-'INFORME DIARIO MAQUINARIA'!$Q150</f>
        <v>0</v>
      </c>
      <c r="T150" s="203"/>
      <c r="U150" s="106"/>
      <c r="V150" s="106" t="str">
        <f>IF(U150-T150=0,"",U150-T150)</f>
        <v/>
      </c>
      <c r="W150" s="106"/>
      <c r="X150" s="106"/>
      <c r="Y150" s="106" t="str">
        <f>IF(X150-W150=0,"",X150-W150)</f>
        <v/>
      </c>
      <c r="Z150" s="106"/>
      <c r="AA150" s="106"/>
      <c r="AB150" s="106">
        <f>'INFORME DIARIO MAQUINARIA'!$AA150-'INFORME DIARIO MAQUINARIA'!$Z150</f>
        <v>0</v>
      </c>
      <c r="AC150" s="106"/>
      <c r="AD150" s="106"/>
      <c r="AE150" s="106" t="str">
        <f>IF(AD150-AC150=0,"",AD150-AC150)</f>
        <v/>
      </c>
      <c r="AF150" s="106"/>
      <c r="AG150" s="106"/>
      <c r="AH150" s="106" t="str">
        <f>IF(AG150-AF150=0,"",AG150-AF150)</f>
        <v/>
      </c>
      <c r="AI150" s="106"/>
      <c r="AJ150" s="106"/>
      <c r="AK150" s="106"/>
      <c r="AL150" s="106"/>
      <c r="AM150" s="106" t="str">
        <f>IF((AK150+AJ150)-AL150=0,"",(AK150+AJ150)-AL150)</f>
        <v/>
      </c>
      <c r="AN150" s="120" t="str">
        <f>IF(OR(AM150="",V150="",V150=0),"",ROUND(AM150/V150,2))</f>
        <v/>
      </c>
      <c r="AO150" s="106" t="str">
        <f>IF(OR(Y150="",AM150="",AM150=0),"",ROUND(Y150/AM150,2))</f>
        <v/>
      </c>
      <c r="AP150" s="106" t="str">
        <f>IF(OR(AM150="",Y150="",Y150=0),"",ROUND(AM150/Y150,2))</f>
        <v/>
      </c>
      <c r="AQ150" s="106" t="str">
        <f>IF(OR(L150="",V150="",V150=0),"",ROUND(L150/V150,1))</f>
        <v/>
      </c>
      <c r="AR150" s="106" t="str">
        <f>IF(OR('INFORME DIARIO MAQUINARIA'!$O150="",'INFORME DIARIO MAQUINARIA'!$AH150="",'INFORME DIARIO MAQUINARIA'!$AH150=0),"",ROUND('INFORME DIARIO MAQUINARIA'!$O150/'INFORME DIARIO MAQUINARIA'!$AH150,1))</f>
        <v/>
      </c>
      <c r="AS150" s="189" t="str">
        <f>IFERROR(IF(OR(V150="",AE150="",V150&lt;=0,AE150&lt;0),"",AE150/V150),"")</f>
        <v/>
      </c>
      <c r="AT150" s="106"/>
      <c r="AU150" s="106"/>
      <c r="AV150" s="106"/>
      <c r="AW150" s="106"/>
      <c r="AX150" s="106"/>
      <c r="AY150" s="106"/>
      <c r="AZ150" s="121"/>
    </row>
    <row r="151" spans="2:52" s="235" customFormat="1" ht="38.25" hidden="1" customHeight="1" thickBot="1" x14ac:dyDescent="0.3">
      <c r="B151" s="292">
        <v>46168</v>
      </c>
      <c r="C151" s="353" t="s">
        <v>59</v>
      </c>
      <c r="D151" s="352">
        <v>1</v>
      </c>
      <c r="E151" s="207" t="s">
        <v>382</v>
      </c>
      <c r="F151" s="207" t="s">
        <v>381</v>
      </c>
      <c r="G151" s="207">
        <v>15</v>
      </c>
      <c r="H151" s="207" t="s">
        <v>743</v>
      </c>
      <c r="I151" s="207"/>
      <c r="J151" s="207"/>
      <c r="K151" s="207" t="s">
        <v>68</v>
      </c>
      <c r="L151" s="207">
        <v>2100</v>
      </c>
      <c r="M151" s="207"/>
      <c r="N151" s="207"/>
      <c r="O151" s="207"/>
      <c r="P151" s="206"/>
      <c r="Q151" s="205"/>
      <c r="R151" s="204"/>
      <c r="S151" s="204">
        <f>'INFORME DIARIO MAQUINARIA'!$R151-'INFORME DIARIO MAQUINARIA'!$Q151</f>
        <v>0</v>
      </c>
      <c r="T151" s="203"/>
      <c r="U151" s="106"/>
      <c r="V151" s="106" t="str">
        <f>IF(U151-T151=0,"",U151-T151)</f>
        <v/>
      </c>
      <c r="W151" s="106"/>
      <c r="X151" s="106"/>
      <c r="Y151" s="106" t="str">
        <f>IF(X151-W151=0,"",X151-W151)</f>
        <v/>
      </c>
      <c r="Z151" s="106"/>
      <c r="AA151" s="106"/>
      <c r="AB151" s="106">
        <f>'INFORME DIARIO MAQUINARIA'!$AA151-'INFORME DIARIO MAQUINARIA'!$Z151</f>
        <v>0</v>
      </c>
      <c r="AC151" s="106"/>
      <c r="AD151" s="106"/>
      <c r="AE151" s="106" t="str">
        <f>IF(AD151-AC151=0,"",AD151-AC151)</f>
        <v/>
      </c>
      <c r="AF151" s="106"/>
      <c r="AG151" s="106"/>
      <c r="AH151" s="106" t="str">
        <f>IF(AG151-AF151=0,"",AG151-AF151)</f>
        <v/>
      </c>
      <c r="AI151" s="106"/>
      <c r="AJ151" s="106"/>
      <c r="AK151" s="106"/>
      <c r="AL151" s="106"/>
      <c r="AM151" s="106" t="str">
        <f>IF((AK151+AJ151)-AL151=0,"",(AK151+AJ151)-AL151)</f>
        <v/>
      </c>
      <c r="AN151" s="120" t="str">
        <f>IF(OR(AM151="",V151="",V151=0),"",ROUND(AM151/V151,2))</f>
        <v/>
      </c>
      <c r="AO151" s="106" t="str">
        <f>IF(OR(Y151="",AM151="",AM151=0),"",ROUND(Y151/AM151,2))</f>
        <v/>
      </c>
      <c r="AP151" s="106" t="str">
        <f>IF(OR(AM151="",Y151="",Y151=0),"",ROUND(AM151/Y151,2))</f>
        <v/>
      </c>
      <c r="AQ151" s="106" t="str">
        <f>IF(OR(L151="",V151="",V151=0),"",ROUND(L151/V151,1))</f>
        <v/>
      </c>
      <c r="AR151" s="106" t="str">
        <f>IF(OR('INFORME DIARIO MAQUINARIA'!$O151="",'INFORME DIARIO MAQUINARIA'!$AH151="",'INFORME DIARIO MAQUINARIA'!$AH151=0),"",ROUND('INFORME DIARIO MAQUINARIA'!$O151/'INFORME DIARIO MAQUINARIA'!$AH151,1))</f>
        <v/>
      </c>
      <c r="AS151" s="189" t="str">
        <f>IFERROR(IF(OR(V151="",AE151="",V151&lt;=0,AE151&lt;0),"",AE151/V151),"")</f>
        <v/>
      </c>
      <c r="AT151" s="106"/>
      <c r="AU151" s="106"/>
      <c r="AV151" s="106"/>
      <c r="AW151" s="106"/>
      <c r="AX151" s="106"/>
      <c r="AY151" s="106"/>
      <c r="AZ151" s="121"/>
    </row>
    <row r="152" spans="2:52" s="235" customFormat="1" ht="42.75" hidden="1" customHeight="1" thickBot="1" x14ac:dyDescent="0.3">
      <c r="B152" s="252">
        <v>46169</v>
      </c>
      <c r="C152" s="360" t="s">
        <v>57</v>
      </c>
      <c r="D152" s="357">
        <v>1</v>
      </c>
      <c r="E152" s="223" t="s">
        <v>155</v>
      </c>
      <c r="F152" s="223" t="s">
        <v>81</v>
      </c>
      <c r="G152" s="223">
        <v>11</v>
      </c>
      <c r="H152" s="223" t="s">
        <v>742</v>
      </c>
      <c r="I152" s="223"/>
      <c r="J152" s="223"/>
      <c r="K152" s="223" t="s">
        <v>741</v>
      </c>
      <c r="L152" s="223"/>
      <c r="M152" s="223"/>
      <c r="N152" s="223"/>
      <c r="O152" s="223"/>
      <c r="P152" s="222"/>
      <c r="Q152" s="205"/>
      <c r="R152" s="204"/>
      <c r="S152" s="204">
        <f>'INFORME DIARIO MAQUINARIA'!$R152-'INFORME DIARIO MAQUINARIA'!$Q152</f>
        <v>0</v>
      </c>
      <c r="T152" s="203"/>
      <c r="U152" s="106"/>
      <c r="V152" s="106" t="str">
        <f>IF(U152-T152=0,"",U152-T152)</f>
        <v/>
      </c>
      <c r="W152" s="106"/>
      <c r="X152" s="106"/>
      <c r="Y152" s="106" t="str">
        <f>IF(X152-W152=0,"",X152-W152)</f>
        <v/>
      </c>
      <c r="Z152" s="106"/>
      <c r="AA152" s="106"/>
      <c r="AB152" s="106">
        <f>'INFORME DIARIO MAQUINARIA'!$AA152-'INFORME DIARIO MAQUINARIA'!$Z152</f>
        <v>0</v>
      </c>
      <c r="AC152" s="106"/>
      <c r="AD152" s="106"/>
      <c r="AE152" s="106" t="str">
        <f>IF(AD152-AC152=0,"",AD152-AC152)</f>
        <v/>
      </c>
      <c r="AF152" s="106"/>
      <c r="AG152" s="106"/>
      <c r="AH152" s="106" t="str">
        <f>IF(AG152-AF152=0,"",AG152-AF152)</f>
        <v/>
      </c>
      <c r="AI152" s="106"/>
      <c r="AJ152" s="106"/>
      <c r="AK152" s="106"/>
      <c r="AL152" s="106"/>
      <c r="AM152" s="106" t="str">
        <f>IF((AK152+AJ152)-AL152=0,"",(AK152+AJ152)-AL152)</f>
        <v/>
      </c>
      <c r="AN152" s="120" t="str">
        <f>IF(OR(AM152="",V152="",V152=0),"",ROUND(AM152/V152,2))</f>
        <v/>
      </c>
      <c r="AO152" s="106" t="str">
        <f>IF(OR(Y152="",AM152="",AM152=0),"",ROUND(Y152/AM152,2))</f>
        <v/>
      </c>
      <c r="AP152" s="106" t="str">
        <f>IF(OR(AM152="",Y152="",Y152=0),"",ROUND(AM152/Y152,2))</f>
        <v/>
      </c>
      <c r="AQ152" s="106" t="str">
        <f>IF(OR(L152="",V152="",V152=0),"",ROUND(L152/V152,1))</f>
        <v/>
      </c>
      <c r="AR152" s="106" t="str">
        <f>IF(OR('INFORME DIARIO MAQUINARIA'!$O152="",'INFORME DIARIO MAQUINARIA'!$AH152="",'INFORME DIARIO MAQUINARIA'!$AH152=0),"",ROUND('INFORME DIARIO MAQUINARIA'!$O152/'INFORME DIARIO MAQUINARIA'!$AH152,1))</f>
        <v/>
      </c>
      <c r="AS152" s="189" t="str">
        <f>IFERROR(IF(OR(V152="",AE152="",V152&lt;=0,AE152&lt;0),"",AE152/V152),"")</f>
        <v/>
      </c>
      <c r="AT152" s="106"/>
      <c r="AU152" s="106"/>
      <c r="AV152" s="106"/>
      <c r="AW152" s="106"/>
      <c r="AX152" s="106"/>
      <c r="AY152" s="106"/>
      <c r="AZ152" s="121"/>
    </row>
    <row r="153" spans="2:52" s="235" customFormat="1" ht="60" hidden="1" customHeight="1" x14ac:dyDescent="0.25">
      <c r="B153" s="252">
        <v>46170</v>
      </c>
      <c r="C153" s="348" t="s">
        <v>56</v>
      </c>
      <c r="D153" s="347">
        <v>1</v>
      </c>
      <c r="E153" s="212" t="s">
        <v>367</v>
      </c>
      <c r="F153" s="212" t="s">
        <v>323</v>
      </c>
      <c r="G153" s="212">
        <v>5</v>
      </c>
      <c r="H153" s="212" t="s">
        <v>737</v>
      </c>
      <c r="I153" s="212"/>
      <c r="J153" s="212" t="s">
        <v>384</v>
      </c>
      <c r="K153" s="212" t="s">
        <v>68</v>
      </c>
      <c r="L153" s="212">
        <v>1400</v>
      </c>
      <c r="M153" s="212"/>
      <c r="N153" s="212"/>
      <c r="O153" s="212"/>
      <c r="P153" s="211"/>
      <c r="Q153" s="205"/>
      <c r="R153" s="204"/>
      <c r="S153" s="204">
        <f>'INFORME DIARIO MAQUINARIA'!$R153-'INFORME DIARIO MAQUINARIA'!$Q153</f>
        <v>0</v>
      </c>
      <c r="T153" s="203"/>
      <c r="U153" s="106"/>
      <c r="V153" s="106" t="str">
        <f>IF(U153-T153=0,"",U153-T153)</f>
        <v/>
      </c>
      <c r="W153" s="106"/>
      <c r="X153" s="106"/>
      <c r="Y153" s="106" t="str">
        <f>IF(X153-W153=0,"",X153-W153)</f>
        <v/>
      </c>
      <c r="Z153" s="106"/>
      <c r="AA153" s="106"/>
      <c r="AB153" s="106">
        <f>'INFORME DIARIO MAQUINARIA'!$AA153-'INFORME DIARIO MAQUINARIA'!$Z153</f>
        <v>0</v>
      </c>
      <c r="AC153" s="106"/>
      <c r="AD153" s="106"/>
      <c r="AE153" s="106" t="str">
        <f>IF(AD153-AC153=0,"",AD153-AC153)</f>
        <v/>
      </c>
      <c r="AF153" s="106"/>
      <c r="AG153" s="106"/>
      <c r="AH153" s="106" t="str">
        <f>IF(AG153-AF153=0,"",AG153-AF153)</f>
        <v/>
      </c>
      <c r="AI153" s="106"/>
      <c r="AJ153" s="106"/>
      <c r="AK153" s="106"/>
      <c r="AL153" s="106"/>
      <c r="AM153" s="106" t="str">
        <f>IF((AK153+AJ153)-AL153=0,"",(AK153+AJ153)-AL153)</f>
        <v/>
      </c>
      <c r="AN153" s="120" t="str">
        <f>IF(OR(AM153="",V153="",V153=0),"",ROUND(AM153/V153,2))</f>
        <v/>
      </c>
      <c r="AO153" s="106" t="str">
        <f>IF(OR(Y153="",AM153="",AM153=0),"",ROUND(Y153/AM153,2))</f>
        <v/>
      </c>
      <c r="AP153" s="106" t="str">
        <f>IF(OR(AM153="",Y153="",Y153=0),"",ROUND(AM153/Y153,2))</f>
        <v/>
      </c>
      <c r="AQ153" s="106" t="str">
        <f>IF(OR(L153="",V153="",V153=0),"",ROUND(L153/V153,1))</f>
        <v/>
      </c>
      <c r="AR153" s="106" t="str">
        <f>IF(OR('INFORME DIARIO MAQUINARIA'!$O153="",'INFORME DIARIO MAQUINARIA'!$AH153="",'INFORME DIARIO MAQUINARIA'!$AH153=0),"",ROUND('INFORME DIARIO MAQUINARIA'!$O153/'INFORME DIARIO MAQUINARIA'!$AH153,1))</f>
        <v/>
      </c>
      <c r="AS153" s="189" t="str">
        <f>IFERROR(IF(OR(V153="",AE153="",V153&lt;=0,AE153&lt;0),"",AE153/V153),"")</f>
        <v/>
      </c>
      <c r="AT153" s="106"/>
      <c r="AU153" s="106"/>
      <c r="AV153" s="106"/>
      <c r="AW153" s="106"/>
      <c r="AX153" s="106"/>
      <c r="AY153" s="106"/>
      <c r="AZ153" s="121"/>
    </row>
    <row r="154" spans="2:52" s="235" customFormat="1" ht="40.5" hidden="1" customHeight="1" x14ac:dyDescent="0.25">
      <c r="B154" s="268">
        <v>46170</v>
      </c>
      <c r="C154" s="346" t="s">
        <v>56</v>
      </c>
      <c r="D154" s="345">
        <v>1</v>
      </c>
      <c r="E154" s="201" t="s">
        <v>170</v>
      </c>
      <c r="F154" s="201" t="s">
        <v>732</v>
      </c>
      <c r="G154" s="201">
        <v>5</v>
      </c>
      <c r="H154" s="201" t="s">
        <v>737</v>
      </c>
      <c r="I154" s="201"/>
      <c r="J154" s="201" t="s">
        <v>384</v>
      </c>
      <c r="K154" s="201" t="s">
        <v>68</v>
      </c>
      <c r="L154" s="201">
        <v>1400</v>
      </c>
      <c r="M154" s="201"/>
      <c r="N154" s="201"/>
      <c r="O154" s="201"/>
      <c r="P154" s="209"/>
      <c r="Q154" s="205"/>
      <c r="R154" s="204"/>
      <c r="S154" s="204">
        <f>'INFORME DIARIO MAQUINARIA'!$R154-'INFORME DIARIO MAQUINARIA'!$Q154</f>
        <v>0</v>
      </c>
      <c r="T154" s="203"/>
      <c r="U154" s="106"/>
      <c r="V154" s="106" t="str">
        <f>IF(U154-T154=0,"",U154-T154)</f>
        <v/>
      </c>
      <c r="W154" s="106"/>
      <c r="X154" s="106"/>
      <c r="Y154" s="106" t="str">
        <f>IF(X154-W154=0,"",X154-W154)</f>
        <v/>
      </c>
      <c r="Z154" s="106"/>
      <c r="AA154" s="106"/>
      <c r="AB154" s="106">
        <f>'INFORME DIARIO MAQUINARIA'!$AA154-'INFORME DIARIO MAQUINARIA'!$Z154</f>
        <v>0</v>
      </c>
      <c r="AC154" s="106"/>
      <c r="AD154" s="106"/>
      <c r="AE154" s="106" t="str">
        <f>IF(AD154-AC154=0,"",AD154-AC154)</f>
        <v/>
      </c>
      <c r="AF154" s="106"/>
      <c r="AG154" s="106"/>
      <c r="AH154" s="106" t="str">
        <f>IF(AG154-AF154=0,"",AG154-AF154)</f>
        <v/>
      </c>
      <c r="AI154" s="106"/>
      <c r="AJ154" s="106"/>
      <c r="AK154" s="106"/>
      <c r="AL154" s="106"/>
      <c r="AM154" s="106" t="str">
        <f>IF((AK154+AJ154)-AL154=0,"",(AK154+AJ154)-AL154)</f>
        <v/>
      </c>
      <c r="AN154" s="120" t="str">
        <f>IF(OR(AM154="",V154="",V154=0),"",ROUND(AM154/V154,2))</f>
        <v/>
      </c>
      <c r="AO154" s="106" t="str">
        <f>IF(OR(Y154="",AM154="",AM154=0),"",ROUND(Y154/AM154,2))</f>
        <v/>
      </c>
      <c r="AP154" s="106" t="str">
        <f>IF(OR(AM154="",Y154="",Y154=0),"",ROUND(AM154/Y154,2))</f>
        <v/>
      </c>
      <c r="AQ154" s="106" t="str">
        <f>IF(OR(L154="",V154="",V154=0),"",ROUND(L154/V154,1))</f>
        <v/>
      </c>
      <c r="AR154" s="106" t="str">
        <f>IF(OR('INFORME DIARIO MAQUINARIA'!$O154="",'INFORME DIARIO MAQUINARIA'!$AH154="",'INFORME DIARIO MAQUINARIA'!$AH154=0),"",ROUND('INFORME DIARIO MAQUINARIA'!$O154/'INFORME DIARIO MAQUINARIA'!$AH154,1))</f>
        <v/>
      </c>
      <c r="AS154" s="189" t="str">
        <f>IFERROR(IF(OR(V154="",AE154="",V154&lt;=0,AE154&lt;0),"",AE154/V154),"")</f>
        <v/>
      </c>
      <c r="AT154" s="106"/>
      <c r="AU154" s="106"/>
      <c r="AV154" s="106"/>
      <c r="AW154" s="106"/>
      <c r="AX154" s="106"/>
      <c r="AY154" s="106"/>
      <c r="AZ154" s="121"/>
    </row>
    <row r="155" spans="2:52" s="235" customFormat="1" ht="38.25" hidden="1" customHeight="1" x14ac:dyDescent="0.25">
      <c r="B155" s="268">
        <v>46170</v>
      </c>
      <c r="C155" s="346" t="s">
        <v>56</v>
      </c>
      <c r="D155" s="345">
        <v>1</v>
      </c>
      <c r="E155" s="201" t="s">
        <v>118</v>
      </c>
      <c r="F155" s="201" t="s">
        <v>524</v>
      </c>
      <c r="G155" s="201">
        <v>5</v>
      </c>
      <c r="H155" s="201" t="s">
        <v>737</v>
      </c>
      <c r="I155" s="201"/>
      <c r="J155" s="201" t="s">
        <v>384</v>
      </c>
      <c r="K155" s="201" t="s">
        <v>740</v>
      </c>
      <c r="L155" s="201"/>
      <c r="M155" s="201"/>
      <c r="N155" s="201">
        <v>7</v>
      </c>
      <c r="O155" s="201">
        <v>84</v>
      </c>
      <c r="P155" s="209"/>
      <c r="Q155" s="205"/>
      <c r="R155" s="204"/>
      <c r="S155" s="204">
        <f>'INFORME DIARIO MAQUINARIA'!$R155-'INFORME DIARIO MAQUINARIA'!$Q155</f>
        <v>0</v>
      </c>
      <c r="T155" s="203"/>
      <c r="U155" s="106"/>
      <c r="V155" s="106" t="str">
        <f>IF(U155-T155=0,"",U155-T155)</f>
        <v/>
      </c>
      <c r="W155" s="106"/>
      <c r="X155" s="106"/>
      <c r="Y155" s="106" t="str">
        <f>IF(X155-W155=0,"",X155-W155)</f>
        <v/>
      </c>
      <c r="Z155" s="106"/>
      <c r="AA155" s="106"/>
      <c r="AB155" s="106">
        <f>'INFORME DIARIO MAQUINARIA'!$AA155-'INFORME DIARIO MAQUINARIA'!$Z155</f>
        <v>0</v>
      </c>
      <c r="AC155" s="106"/>
      <c r="AD155" s="106"/>
      <c r="AE155" s="106" t="str">
        <f>IF(AD155-AC155=0,"",AD155-AC155)</f>
        <v/>
      </c>
      <c r="AF155" s="106"/>
      <c r="AG155" s="106"/>
      <c r="AH155" s="106" t="str">
        <f>IF(AG155-AF155=0,"",AG155-AF155)</f>
        <v/>
      </c>
      <c r="AI155" s="106"/>
      <c r="AJ155" s="106"/>
      <c r="AK155" s="106"/>
      <c r="AL155" s="106"/>
      <c r="AM155" s="106" t="str">
        <f>IF((AK155+AJ155)-AL155=0,"",(AK155+AJ155)-AL155)</f>
        <v/>
      </c>
      <c r="AN155" s="120" t="str">
        <f>IF(OR(AM155="",V155="",V155=0),"",ROUND(AM155/V155,2))</f>
        <v/>
      </c>
      <c r="AO155" s="106" t="str">
        <f>IF(OR(Y155="",AM155="",AM155=0),"",ROUND(Y155/AM155,2))</f>
        <v/>
      </c>
      <c r="AP155" s="106" t="str">
        <f>IF(OR(AM155="",Y155="",Y155=0),"",ROUND(AM155/Y155,2))</f>
        <v/>
      </c>
      <c r="AQ155" s="106" t="str">
        <f>IF(OR(L155="",V155="",V155=0),"",ROUND(L155/V155,1))</f>
        <v/>
      </c>
      <c r="AR155" s="106" t="str">
        <f>IF(OR('INFORME DIARIO MAQUINARIA'!$O155="",'INFORME DIARIO MAQUINARIA'!$AH155="",'INFORME DIARIO MAQUINARIA'!$AH155=0),"",ROUND('INFORME DIARIO MAQUINARIA'!$O155/'INFORME DIARIO MAQUINARIA'!$AH155,1))</f>
        <v/>
      </c>
      <c r="AS155" s="189" t="str">
        <f>IFERROR(IF(OR(V155="",AE155="",V155&lt;=0,AE155&lt;0),"",AE155/V155),"")</f>
        <v/>
      </c>
      <c r="AT155" s="106"/>
      <c r="AU155" s="106"/>
      <c r="AV155" s="106"/>
      <c r="AW155" s="106"/>
      <c r="AX155" s="106"/>
      <c r="AY155" s="106"/>
      <c r="AZ155" s="121"/>
    </row>
    <row r="156" spans="2:52" s="235" customFormat="1" ht="33" hidden="1" customHeight="1" x14ac:dyDescent="0.25">
      <c r="B156" s="268">
        <v>46170</v>
      </c>
      <c r="C156" s="346" t="s">
        <v>56</v>
      </c>
      <c r="D156" s="345">
        <v>1</v>
      </c>
      <c r="E156" s="201" t="s">
        <v>100</v>
      </c>
      <c r="F156" s="201" t="s">
        <v>99</v>
      </c>
      <c r="G156" s="201">
        <v>5</v>
      </c>
      <c r="H156" s="201" t="s">
        <v>737</v>
      </c>
      <c r="I156" s="201"/>
      <c r="J156" s="201" t="s">
        <v>384</v>
      </c>
      <c r="K156" s="201" t="s">
        <v>739</v>
      </c>
      <c r="L156" s="201"/>
      <c r="M156" s="201"/>
      <c r="N156" s="201">
        <v>7</v>
      </c>
      <c r="O156" s="201">
        <v>84</v>
      </c>
      <c r="P156" s="209"/>
      <c r="Q156" s="205"/>
      <c r="R156" s="204"/>
      <c r="S156" s="204">
        <f>'INFORME DIARIO MAQUINARIA'!$R156-'INFORME DIARIO MAQUINARIA'!$Q156</f>
        <v>0</v>
      </c>
      <c r="T156" s="203"/>
      <c r="U156" s="106"/>
      <c r="V156" s="106" t="str">
        <f>IF(U156-T156=0,"",U156-T156)</f>
        <v/>
      </c>
      <c r="W156" s="106"/>
      <c r="X156" s="106"/>
      <c r="Y156" s="106" t="str">
        <f>IF(X156-W156=0,"",X156-W156)</f>
        <v/>
      </c>
      <c r="Z156" s="106"/>
      <c r="AA156" s="106"/>
      <c r="AB156" s="106">
        <f>'INFORME DIARIO MAQUINARIA'!$AA156-'INFORME DIARIO MAQUINARIA'!$Z156</f>
        <v>0</v>
      </c>
      <c r="AC156" s="106"/>
      <c r="AD156" s="106"/>
      <c r="AE156" s="106" t="str">
        <f>IF(AD156-AC156=0,"",AD156-AC156)</f>
        <v/>
      </c>
      <c r="AF156" s="106"/>
      <c r="AG156" s="106"/>
      <c r="AH156" s="106" t="str">
        <f>IF(AG156-AF156=0,"",AG156-AF156)</f>
        <v/>
      </c>
      <c r="AI156" s="106"/>
      <c r="AJ156" s="106"/>
      <c r="AK156" s="106"/>
      <c r="AL156" s="106"/>
      <c r="AM156" s="106" t="str">
        <f>IF((AK156+AJ156)-AL156=0,"",(AK156+AJ156)-AL156)</f>
        <v/>
      </c>
      <c r="AN156" s="120" t="str">
        <f>IF(OR(AM156="",V156="",V156=0),"",ROUND(AM156/V156,2))</f>
        <v/>
      </c>
      <c r="AO156" s="106" t="str">
        <f>IF(OR(Y156="",AM156="",AM156=0),"",ROUND(Y156/AM156,2))</f>
        <v/>
      </c>
      <c r="AP156" s="106" t="str">
        <f>IF(OR(AM156="",Y156="",Y156=0),"",ROUND(AM156/Y156,2))</f>
        <v/>
      </c>
      <c r="AQ156" s="106" t="str">
        <f>IF(OR(L156="",V156="",V156=0),"",ROUND(L156/V156,1))</f>
        <v/>
      </c>
      <c r="AR156" s="106" t="str">
        <f>IF(OR('INFORME DIARIO MAQUINARIA'!$O156="",'INFORME DIARIO MAQUINARIA'!$AH156="",'INFORME DIARIO MAQUINARIA'!$AH156=0),"",ROUND('INFORME DIARIO MAQUINARIA'!$O156/'INFORME DIARIO MAQUINARIA'!$AH156,1))</f>
        <v/>
      </c>
      <c r="AS156" s="189" t="str">
        <f>IFERROR(IF(OR(V156="",AE156="",V156&lt;=0,AE156&lt;0),"",AE156/V156),"")</f>
        <v/>
      </c>
      <c r="AT156" s="106"/>
      <c r="AU156" s="106"/>
      <c r="AV156" s="106"/>
      <c r="AW156" s="106"/>
      <c r="AX156" s="106"/>
      <c r="AY156" s="106"/>
      <c r="AZ156" s="121"/>
    </row>
    <row r="157" spans="2:52" s="235" customFormat="1" ht="32.25" hidden="1" customHeight="1" thickBot="1" x14ac:dyDescent="0.3">
      <c r="B157" s="292">
        <v>46170</v>
      </c>
      <c r="C157" s="353" t="s">
        <v>56</v>
      </c>
      <c r="D157" s="352">
        <v>1</v>
      </c>
      <c r="E157" s="207" t="s">
        <v>206</v>
      </c>
      <c r="F157" s="207" t="s">
        <v>738</v>
      </c>
      <c r="G157" s="207">
        <v>5</v>
      </c>
      <c r="H157" s="207" t="s">
        <v>737</v>
      </c>
      <c r="I157" s="207"/>
      <c r="J157" s="201" t="s">
        <v>384</v>
      </c>
      <c r="K157" s="207" t="s">
        <v>159</v>
      </c>
      <c r="L157" s="207"/>
      <c r="M157" s="207">
        <v>168</v>
      </c>
      <c r="N157" s="207"/>
      <c r="O157" s="207"/>
      <c r="P157" s="206"/>
      <c r="Q157" s="205"/>
      <c r="R157" s="204"/>
      <c r="S157" s="204">
        <f>'INFORME DIARIO MAQUINARIA'!$R157-'INFORME DIARIO MAQUINARIA'!$Q157</f>
        <v>0</v>
      </c>
      <c r="T157" s="203"/>
      <c r="U157" s="106"/>
      <c r="V157" s="106" t="str">
        <f>IF(U157-T157=0,"",U157-T157)</f>
        <v/>
      </c>
      <c r="W157" s="106"/>
      <c r="X157" s="106"/>
      <c r="Y157" s="106" t="str">
        <f>IF(X157-W157=0,"",X157-W157)</f>
        <v/>
      </c>
      <c r="Z157" s="106"/>
      <c r="AA157" s="106"/>
      <c r="AB157" s="106">
        <f>'INFORME DIARIO MAQUINARIA'!$AA157-'INFORME DIARIO MAQUINARIA'!$Z157</f>
        <v>0</v>
      </c>
      <c r="AC157" s="106"/>
      <c r="AD157" s="106"/>
      <c r="AE157" s="106" t="str">
        <f>IF(AD157-AC157=0,"",AD157-AC157)</f>
        <v/>
      </c>
      <c r="AF157" s="106"/>
      <c r="AG157" s="106"/>
      <c r="AH157" s="106" t="str">
        <f>IF(AG157-AF157=0,"",AG157-AF157)</f>
        <v/>
      </c>
      <c r="AI157" s="106"/>
      <c r="AJ157" s="106"/>
      <c r="AK157" s="106"/>
      <c r="AL157" s="106"/>
      <c r="AM157" s="106" t="str">
        <f>IF((AK157+AJ157)-AL157=0,"",(AK157+AJ157)-AL157)</f>
        <v/>
      </c>
      <c r="AN157" s="120" t="str">
        <f>IF(OR(AM157="",V157="",V157=0),"",ROUND(AM157/V157,2))</f>
        <v/>
      </c>
      <c r="AO157" s="106" t="str">
        <f>IF(OR(Y157="",AM157="",AM157=0),"",ROUND(Y157/AM157,2))</f>
        <v/>
      </c>
      <c r="AP157" s="106" t="str">
        <f>IF(OR(AM157="",Y157="",Y157=0),"",ROUND(AM157/Y157,2))</f>
        <v/>
      </c>
      <c r="AQ157" s="106" t="str">
        <f>IF(OR(L157="",V157="",V157=0),"",ROUND(L157/V157,1))</f>
        <v/>
      </c>
      <c r="AR157" s="106" t="str">
        <f>IF(OR('INFORME DIARIO MAQUINARIA'!$O157="",'INFORME DIARIO MAQUINARIA'!$AH157="",'INFORME DIARIO MAQUINARIA'!$AH157=0),"",ROUND('INFORME DIARIO MAQUINARIA'!$O157/'INFORME DIARIO MAQUINARIA'!$AH157,1))</f>
        <v/>
      </c>
      <c r="AS157" s="189" t="str">
        <f>IFERROR(IF(OR(V157="",AE157="",V157&lt;=0,AE157&lt;0),"",AE157/V157),"")</f>
        <v/>
      </c>
      <c r="AT157" s="106"/>
      <c r="AU157" s="106"/>
      <c r="AV157" s="106"/>
      <c r="AW157" s="106"/>
      <c r="AX157" s="106"/>
      <c r="AY157" s="106"/>
      <c r="AZ157" s="121"/>
    </row>
    <row r="158" spans="2:52" s="235" customFormat="1" ht="40.5" hidden="1" customHeight="1" x14ac:dyDescent="0.25">
      <c r="B158" s="252">
        <v>46170</v>
      </c>
      <c r="C158" s="348" t="s">
        <v>56</v>
      </c>
      <c r="D158" s="347">
        <v>1</v>
      </c>
      <c r="E158" s="212" t="s">
        <v>734</v>
      </c>
      <c r="F158" s="212" t="s">
        <v>736</v>
      </c>
      <c r="G158" s="212">
        <v>7</v>
      </c>
      <c r="H158" s="212" t="s">
        <v>733</v>
      </c>
      <c r="I158" s="212">
        <v>286</v>
      </c>
      <c r="J158" s="212" t="s">
        <v>680</v>
      </c>
      <c r="K158" s="212" t="s">
        <v>632</v>
      </c>
      <c r="L158" s="212"/>
      <c r="M158" s="212"/>
      <c r="N158" s="212"/>
      <c r="O158" s="212"/>
      <c r="P158" s="211">
        <v>70</v>
      </c>
      <c r="Q158" s="205"/>
      <c r="R158" s="204"/>
      <c r="S158" s="204">
        <f>'INFORME DIARIO MAQUINARIA'!$R158-'INFORME DIARIO MAQUINARIA'!$Q158</f>
        <v>0</v>
      </c>
      <c r="T158" s="203"/>
      <c r="U158" s="106"/>
      <c r="V158" s="106" t="str">
        <f>IF(U158-T158=0,"",U158-T158)</f>
        <v/>
      </c>
      <c r="W158" s="106"/>
      <c r="X158" s="106"/>
      <c r="Y158" s="106" t="str">
        <f>IF(X158-W158=0,"",X158-W158)</f>
        <v/>
      </c>
      <c r="Z158" s="106"/>
      <c r="AA158" s="106"/>
      <c r="AB158" s="106">
        <f>'INFORME DIARIO MAQUINARIA'!$AA158-'INFORME DIARIO MAQUINARIA'!$Z158</f>
        <v>0</v>
      </c>
      <c r="AC158" s="106"/>
      <c r="AD158" s="106"/>
      <c r="AE158" s="106" t="str">
        <f>IF(AD158-AC158=0,"",AD158-AC158)</f>
        <v/>
      </c>
      <c r="AF158" s="106"/>
      <c r="AG158" s="106"/>
      <c r="AH158" s="106" t="str">
        <f>IF(AG158-AF158=0,"",AG158-AF158)</f>
        <v/>
      </c>
      <c r="AI158" s="106"/>
      <c r="AJ158" s="106"/>
      <c r="AK158" s="106"/>
      <c r="AL158" s="106"/>
      <c r="AM158" s="106" t="str">
        <f>IF((AK158+AJ158)-AL158=0,"",(AK158+AJ158)-AL158)</f>
        <v/>
      </c>
      <c r="AN158" s="120" t="str">
        <f>IF(OR(AM158="",V158="",V158=0),"",ROUND(AM158/V158,2))</f>
        <v/>
      </c>
      <c r="AO158" s="106" t="str">
        <f>IF(OR(Y158="",AM158="",AM158=0),"",ROUND(Y158/AM158,2))</f>
        <v/>
      </c>
      <c r="AP158" s="106" t="str">
        <f>IF(OR(AM158="",Y158="",Y158=0),"",ROUND(AM158/Y158,2))</f>
        <v/>
      </c>
      <c r="AQ158" s="106" t="str">
        <f>IF(OR(L158="",V158="",V158=0),"",ROUND(L158/V158,1))</f>
        <v/>
      </c>
      <c r="AR158" s="106" t="str">
        <f>IF(OR('INFORME DIARIO MAQUINARIA'!$O158="",'INFORME DIARIO MAQUINARIA'!$AH158="",'INFORME DIARIO MAQUINARIA'!$AH158=0),"",ROUND('INFORME DIARIO MAQUINARIA'!$O158/'INFORME DIARIO MAQUINARIA'!$AH158,1))</f>
        <v/>
      </c>
      <c r="AS158" s="189" t="str">
        <f>IFERROR(IF(OR(V158="",AE158="",V158&lt;=0,AE158&lt;0),"",AE158/V158),"")</f>
        <v/>
      </c>
      <c r="AT158" s="106"/>
      <c r="AU158" s="106"/>
      <c r="AV158" s="106"/>
      <c r="AW158" s="106"/>
      <c r="AX158" s="106"/>
      <c r="AY158" s="106"/>
      <c r="AZ158" s="121"/>
    </row>
    <row r="159" spans="2:52" s="235" customFormat="1" ht="39.75" hidden="1" customHeight="1" thickBot="1" x14ac:dyDescent="0.3">
      <c r="B159" s="292">
        <v>46170</v>
      </c>
      <c r="C159" s="353" t="s">
        <v>56</v>
      </c>
      <c r="D159" s="352">
        <v>1</v>
      </c>
      <c r="E159" s="207" t="s">
        <v>734</v>
      </c>
      <c r="F159" s="207" t="s">
        <v>327</v>
      </c>
      <c r="G159" s="207">
        <v>7</v>
      </c>
      <c r="H159" s="207" t="s">
        <v>735</v>
      </c>
      <c r="I159" s="207" t="s">
        <v>697</v>
      </c>
      <c r="J159" s="207" t="s">
        <v>680</v>
      </c>
      <c r="K159" s="207" t="s">
        <v>632</v>
      </c>
      <c r="L159" s="207"/>
      <c r="M159" s="207"/>
      <c r="N159" s="207"/>
      <c r="O159" s="207"/>
      <c r="P159" s="206">
        <v>120</v>
      </c>
      <c r="Q159" s="205"/>
      <c r="R159" s="204"/>
      <c r="S159" s="204">
        <f>'INFORME DIARIO MAQUINARIA'!$R159-'INFORME DIARIO MAQUINARIA'!$Q159</f>
        <v>0</v>
      </c>
      <c r="T159" s="203"/>
      <c r="U159" s="106"/>
      <c r="V159" s="106" t="str">
        <f>IF(U159-T159=0,"",U159-T159)</f>
        <v/>
      </c>
      <c r="W159" s="106"/>
      <c r="X159" s="106"/>
      <c r="Y159" s="106" t="str">
        <f>IF(X159-W159=0,"",X159-W159)</f>
        <v/>
      </c>
      <c r="Z159" s="106"/>
      <c r="AA159" s="106"/>
      <c r="AB159" s="106">
        <f>'INFORME DIARIO MAQUINARIA'!$AA159-'INFORME DIARIO MAQUINARIA'!$Z159</f>
        <v>0</v>
      </c>
      <c r="AC159" s="106"/>
      <c r="AD159" s="106"/>
      <c r="AE159" s="106" t="str">
        <f>IF(AD159-AC159=0,"",AD159-AC159)</f>
        <v/>
      </c>
      <c r="AF159" s="106"/>
      <c r="AG159" s="106"/>
      <c r="AH159" s="106" t="str">
        <f>IF(AG159-AF159=0,"",AG159-AF159)</f>
        <v/>
      </c>
      <c r="AI159" s="106"/>
      <c r="AJ159" s="106"/>
      <c r="AK159" s="106"/>
      <c r="AL159" s="106"/>
      <c r="AM159" s="106" t="str">
        <f>IF((AK159+AJ159)-AL159=0,"",(AK159+AJ159)-AL159)</f>
        <v/>
      </c>
      <c r="AN159" s="120" t="str">
        <f>IF(OR(AM159="",V159="",V159=0),"",ROUND(AM159/V159,2))</f>
        <v/>
      </c>
      <c r="AO159" s="106" t="str">
        <f>IF(OR(Y159="",AM159="",AM159=0),"",ROUND(Y159/AM159,2))</f>
        <v/>
      </c>
      <c r="AP159" s="106" t="str">
        <f>IF(OR(AM159="",Y159="",Y159=0),"",ROUND(AM159/Y159,2))</f>
        <v/>
      </c>
      <c r="AQ159" s="106" t="str">
        <f>IF(OR(L159="",V159="",V159=0),"",ROUND(L159/V159,1))</f>
        <v/>
      </c>
      <c r="AR159" s="106" t="str">
        <f>IF(OR('INFORME DIARIO MAQUINARIA'!$O159="",'INFORME DIARIO MAQUINARIA'!$AH159="",'INFORME DIARIO MAQUINARIA'!$AH159=0),"",ROUND('INFORME DIARIO MAQUINARIA'!$O159/'INFORME DIARIO MAQUINARIA'!$AH159,1))</f>
        <v/>
      </c>
      <c r="AS159" s="189" t="str">
        <f>IFERROR(IF(OR(V159="",AE159="",V159&lt;=0,AE159&lt;0),"",AE159/V159),"")</f>
        <v/>
      </c>
      <c r="AT159" s="106"/>
      <c r="AU159" s="106"/>
      <c r="AV159" s="106"/>
      <c r="AW159" s="106"/>
      <c r="AX159" s="106"/>
      <c r="AY159" s="106"/>
      <c r="AZ159" s="121"/>
    </row>
    <row r="160" spans="2:52" s="235" customFormat="1" ht="38.25" hidden="1" customHeight="1" x14ac:dyDescent="0.25">
      <c r="B160" s="252">
        <v>46171</v>
      </c>
      <c r="C160" s="348" t="s">
        <v>60</v>
      </c>
      <c r="D160" s="347">
        <v>1</v>
      </c>
      <c r="E160" s="212" t="s">
        <v>734</v>
      </c>
      <c r="F160" s="212" t="s">
        <v>327</v>
      </c>
      <c r="G160" s="212">
        <v>7</v>
      </c>
      <c r="H160" s="212" t="s">
        <v>733</v>
      </c>
      <c r="I160" s="212">
        <v>286</v>
      </c>
      <c r="J160" s="212" t="s">
        <v>680</v>
      </c>
      <c r="K160" s="212" t="s">
        <v>632</v>
      </c>
      <c r="L160" s="212"/>
      <c r="M160" s="212"/>
      <c r="N160" s="212"/>
      <c r="O160" s="212"/>
      <c r="P160" s="211">
        <v>70</v>
      </c>
      <c r="Q160" s="205"/>
      <c r="R160" s="204"/>
      <c r="S160" s="204">
        <f>'INFORME DIARIO MAQUINARIA'!$R160-'INFORME DIARIO MAQUINARIA'!$Q160</f>
        <v>0</v>
      </c>
      <c r="T160" s="203"/>
      <c r="U160" s="106"/>
      <c r="V160" s="106" t="str">
        <f>IF(U160-T160=0,"",U160-T160)</f>
        <v/>
      </c>
      <c r="W160" s="106"/>
      <c r="X160" s="106"/>
      <c r="Y160" s="106" t="str">
        <f>IF(X160-W160=0,"",X160-W160)</f>
        <v/>
      </c>
      <c r="Z160" s="106"/>
      <c r="AA160" s="106"/>
      <c r="AB160" s="106">
        <f>'INFORME DIARIO MAQUINARIA'!$AA160-'INFORME DIARIO MAQUINARIA'!$Z160</f>
        <v>0</v>
      </c>
      <c r="AC160" s="106"/>
      <c r="AD160" s="106"/>
      <c r="AE160" s="106" t="str">
        <f>IF(AD160-AC160=0,"",AD160-AC160)</f>
        <v/>
      </c>
      <c r="AF160" s="106"/>
      <c r="AG160" s="106"/>
      <c r="AH160" s="106" t="str">
        <f>IF(AG160-AF160=0,"",AG160-AF160)</f>
        <v/>
      </c>
      <c r="AI160" s="106"/>
      <c r="AJ160" s="106"/>
      <c r="AK160" s="106"/>
      <c r="AL160" s="106"/>
      <c r="AM160" s="106" t="str">
        <f>IF((AK160+AJ160)-AL160=0,"",(AK160+AJ160)-AL160)</f>
        <v/>
      </c>
      <c r="AN160" s="120" t="str">
        <f>IF(OR(AM160="",V160="",V160=0),"",ROUND(AM160/V160,2))</f>
        <v/>
      </c>
      <c r="AO160" s="106" t="str">
        <f>IF(OR(Y160="",AM160="",AM160=0),"",ROUND(Y160/AM160,2))</f>
        <v/>
      </c>
      <c r="AP160" s="106" t="str">
        <f>IF(OR(AM160="",Y160="",Y160=0),"",ROUND(AM160/Y160,2))</f>
        <v/>
      </c>
      <c r="AQ160" s="106" t="str">
        <f>IF(OR(L160="",V160="",V160=0),"",ROUND(L160/V160,1))</f>
        <v/>
      </c>
      <c r="AR160" s="106" t="str">
        <f>IF(OR('INFORME DIARIO MAQUINARIA'!$O160="",'INFORME DIARIO MAQUINARIA'!$AH160="",'INFORME DIARIO MAQUINARIA'!$AH160=0),"",ROUND('INFORME DIARIO MAQUINARIA'!$O160/'INFORME DIARIO MAQUINARIA'!$AH160,1))</f>
        <v/>
      </c>
      <c r="AS160" s="189" t="str">
        <f>IFERROR(IF(OR(V160="",AE160="",V160&lt;=0,AE160&lt;0),"",AE160/V160),"")</f>
        <v/>
      </c>
      <c r="AT160" s="106"/>
      <c r="AU160" s="106"/>
      <c r="AV160" s="106"/>
      <c r="AW160" s="106"/>
      <c r="AX160" s="106"/>
      <c r="AY160" s="106"/>
      <c r="AZ160" s="121"/>
    </row>
    <row r="161" spans="2:52" s="235" customFormat="1" ht="36.75" hidden="1" customHeight="1" x14ac:dyDescent="0.25">
      <c r="B161" s="268">
        <v>46171</v>
      </c>
      <c r="C161" s="346" t="s">
        <v>60</v>
      </c>
      <c r="D161" s="345">
        <v>1</v>
      </c>
      <c r="E161" s="201" t="s">
        <v>206</v>
      </c>
      <c r="F161" s="201" t="s">
        <v>88</v>
      </c>
      <c r="G161" s="201">
        <v>7</v>
      </c>
      <c r="H161" s="201" t="s">
        <v>729</v>
      </c>
      <c r="I161" s="201">
        <v>233</v>
      </c>
      <c r="J161" s="201"/>
      <c r="K161" s="201" t="s">
        <v>159</v>
      </c>
      <c r="L161" s="201"/>
      <c r="M161" s="201">
        <v>144</v>
      </c>
      <c r="N161" s="201"/>
      <c r="O161" s="201"/>
      <c r="P161" s="209"/>
      <c r="Q161" s="205"/>
      <c r="R161" s="204"/>
      <c r="S161" s="204">
        <f>'INFORME DIARIO MAQUINARIA'!$R161-'INFORME DIARIO MAQUINARIA'!$Q161</f>
        <v>0</v>
      </c>
      <c r="T161" s="203"/>
      <c r="U161" s="106"/>
      <c r="V161" s="106" t="str">
        <f>IF(U161-T161=0,"",U161-T161)</f>
        <v/>
      </c>
      <c r="W161" s="106"/>
      <c r="X161" s="106"/>
      <c r="Y161" s="106" t="str">
        <f>IF(X161-W161=0,"",X161-W161)</f>
        <v/>
      </c>
      <c r="Z161" s="106"/>
      <c r="AA161" s="106"/>
      <c r="AB161" s="106">
        <f>'INFORME DIARIO MAQUINARIA'!$AA161-'INFORME DIARIO MAQUINARIA'!$Z161</f>
        <v>0</v>
      </c>
      <c r="AC161" s="106"/>
      <c r="AD161" s="106"/>
      <c r="AE161" s="106" t="str">
        <f>IF(AD161-AC161=0,"",AD161-AC161)</f>
        <v/>
      </c>
      <c r="AF161" s="106"/>
      <c r="AG161" s="106"/>
      <c r="AH161" s="106" t="str">
        <f>IF(AG161-AF161=0,"",AG161-AF161)</f>
        <v/>
      </c>
      <c r="AI161" s="106"/>
      <c r="AJ161" s="106"/>
      <c r="AK161" s="106"/>
      <c r="AL161" s="106"/>
      <c r="AM161" s="106" t="str">
        <f>IF((AK161+AJ161)-AL161=0,"",(AK161+AJ161)-AL161)</f>
        <v/>
      </c>
      <c r="AN161" s="120" t="str">
        <f>IF(OR(AM161="",V161="",V161=0),"",ROUND(AM161/V161,2))</f>
        <v/>
      </c>
      <c r="AO161" s="106" t="str">
        <f>IF(OR(Y161="",AM161="",AM161=0),"",ROUND(Y161/AM161,2))</f>
        <v/>
      </c>
      <c r="AP161" s="106" t="str">
        <f>IF(OR(AM161="",Y161="",Y161=0),"",ROUND(AM161/Y161,2))</f>
        <v/>
      </c>
      <c r="AQ161" s="106" t="str">
        <f>IF(OR(L161="",V161="",V161=0),"",ROUND(L161/V161,1))</f>
        <v/>
      </c>
      <c r="AR161" s="106" t="str">
        <f>IF(OR('INFORME DIARIO MAQUINARIA'!$O161="",'INFORME DIARIO MAQUINARIA'!$AH161="",'INFORME DIARIO MAQUINARIA'!$AH161=0),"",ROUND('INFORME DIARIO MAQUINARIA'!$O161/'INFORME DIARIO MAQUINARIA'!$AH161,1))</f>
        <v/>
      </c>
      <c r="AS161" s="189" t="str">
        <f>IFERROR(IF(OR(V161="",AE161="",V161&lt;=0,AE161&lt;0),"",AE161/V161),"")</f>
        <v/>
      </c>
      <c r="AT161" s="106"/>
      <c r="AU161" s="106"/>
      <c r="AV161" s="106"/>
      <c r="AW161" s="106"/>
      <c r="AX161" s="106"/>
      <c r="AY161" s="106"/>
      <c r="AZ161" s="121"/>
    </row>
    <row r="162" spans="2:52" s="235" customFormat="1" ht="36.75" hidden="1" customHeight="1" x14ac:dyDescent="0.25">
      <c r="B162" s="268">
        <v>46171</v>
      </c>
      <c r="C162" s="346" t="s">
        <v>60</v>
      </c>
      <c r="D162" s="345">
        <v>1</v>
      </c>
      <c r="E162" s="201" t="s">
        <v>701</v>
      </c>
      <c r="F162" s="201" t="s">
        <v>161</v>
      </c>
      <c r="G162" s="201">
        <v>7</v>
      </c>
      <c r="H162" s="201" t="s">
        <v>729</v>
      </c>
      <c r="I162" s="201">
        <v>233</v>
      </c>
      <c r="J162" s="201"/>
      <c r="K162" s="201" t="s">
        <v>157</v>
      </c>
      <c r="L162" s="201"/>
      <c r="M162" s="201"/>
      <c r="N162" s="201">
        <v>3</v>
      </c>
      <c r="O162" s="201">
        <v>36</v>
      </c>
      <c r="P162" s="209"/>
      <c r="Q162" s="205"/>
      <c r="R162" s="204"/>
      <c r="S162" s="204">
        <f>'INFORME DIARIO MAQUINARIA'!$R162-'INFORME DIARIO MAQUINARIA'!$Q162</f>
        <v>0</v>
      </c>
      <c r="T162" s="203"/>
      <c r="U162" s="106"/>
      <c r="V162" s="106" t="str">
        <f>IF(U162-T162=0,"",U162-T162)</f>
        <v/>
      </c>
      <c r="W162" s="106"/>
      <c r="X162" s="106"/>
      <c r="Y162" s="106" t="str">
        <f>IF(X162-W162=0,"",X162-W162)</f>
        <v/>
      </c>
      <c r="Z162" s="106"/>
      <c r="AA162" s="106"/>
      <c r="AB162" s="106">
        <f>'INFORME DIARIO MAQUINARIA'!$AA162-'INFORME DIARIO MAQUINARIA'!$Z162</f>
        <v>0</v>
      </c>
      <c r="AC162" s="106"/>
      <c r="AD162" s="106"/>
      <c r="AE162" s="106" t="str">
        <f>IF(AD162-AC162=0,"",AD162-AC162)</f>
        <v/>
      </c>
      <c r="AF162" s="106"/>
      <c r="AG162" s="106"/>
      <c r="AH162" s="106" t="str">
        <f>IF(AG162-AF162=0,"",AG162-AF162)</f>
        <v/>
      </c>
      <c r="AI162" s="106"/>
      <c r="AJ162" s="106"/>
      <c r="AK162" s="106"/>
      <c r="AL162" s="106"/>
      <c r="AM162" s="106" t="str">
        <f>IF((AK162+AJ162)-AL162=0,"",(AK162+AJ162)-AL162)</f>
        <v/>
      </c>
      <c r="AN162" s="120" t="str">
        <f>IF(OR(AM162="",V162="",V162=0),"",ROUND(AM162/V162,2))</f>
        <v/>
      </c>
      <c r="AO162" s="106" t="str">
        <f>IF(OR(Y162="",AM162="",AM162=0),"",ROUND(Y162/AM162,2))</f>
        <v/>
      </c>
      <c r="AP162" s="106" t="str">
        <f>IF(OR(AM162="",Y162="",Y162=0),"",ROUND(AM162/Y162,2))</f>
        <v/>
      </c>
      <c r="AQ162" s="106" t="str">
        <f>IF(OR(L162="",V162="",V162=0),"",ROUND(L162/V162,1))</f>
        <v/>
      </c>
      <c r="AR162" s="106" t="str">
        <f>IF(OR('INFORME DIARIO MAQUINARIA'!$O162="",'INFORME DIARIO MAQUINARIA'!$AH162="",'INFORME DIARIO MAQUINARIA'!$AH162=0),"",ROUND('INFORME DIARIO MAQUINARIA'!$O162/'INFORME DIARIO MAQUINARIA'!$AH162,1))</f>
        <v/>
      </c>
      <c r="AS162" s="189" t="str">
        <f>IFERROR(IF(OR(V162="",AE162="",V162&lt;=0,AE162&lt;0),"",AE162/V162),"")</f>
        <v/>
      </c>
      <c r="AT162" s="106"/>
      <c r="AU162" s="106"/>
      <c r="AV162" s="106"/>
      <c r="AW162" s="106"/>
      <c r="AX162" s="106"/>
      <c r="AY162" s="106"/>
      <c r="AZ162" s="121"/>
    </row>
    <row r="163" spans="2:52" s="235" customFormat="1" ht="37.5" hidden="1" customHeight="1" x14ac:dyDescent="0.25">
      <c r="B163" s="268">
        <v>46171</v>
      </c>
      <c r="C163" s="346" t="s">
        <v>60</v>
      </c>
      <c r="D163" s="345">
        <v>1</v>
      </c>
      <c r="E163" s="201" t="s">
        <v>170</v>
      </c>
      <c r="F163" s="201" t="s">
        <v>732</v>
      </c>
      <c r="G163" s="201">
        <v>7</v>
      </c>
      <c r="H163" s="201" t="s">
        <v>729</v>
      </c>
      <c r="I163" s="201">
        <v>233</v>
      </c>
      <c r="J163" s="201"/>
      <c r="K163" s="201" t="s">
        <v>731</v>
      </c>
      <c r="L163" s="201">
        <v>1200</v>
      </c>
      <c r="M163" s="201"/>
      <c r="N163" s="201"/>
      <c r="O163" s="201"/>
      <c r="P163" s="209"/>
      <c r="Q163" s="205"/>
      <c r="R163" s="204"/>
      <c r="S163" s="204">
        <f>'INFORME DIARIO MAQUINARIA'!$R163-'INFORME DIARIO MAQUINARIA'!$Q163</f>
        <v>0</v>
      </c>
      <c r="T163" s="203"/>
      <c r="U163" s="106"/>
      <c r="V163" s="106" t="str">
        <f>IF(U163-T163=0,"",U163-T163)</f>
        <v/>
      </c>
      <c r="W163" s="106"/>
      <c r="X163" s="106"/>
      <c r="Y163" s="106" t="str">
        <f>IF(X163-W163=0,"",X163-W163)</f>
        <v/>
      </c>
      <c r="Z163" s="106"/>
      <c r="AA163" s="106"/>
      <c r="AB163" s="106">
        <f>'INFORME DIARIO MAQUINARIA'!$AA163-'INFORME DIARIO MAQUINARIA'!$Z163</f>
        <v>0</v>
      </c>
      <c r="AC163" s="106"/>
      <c r="AD163" s="106"/>
      <c r="AE163" s="106" t="str">
        <f>IF(AD163-AC163=0,"",AD163-AC163)</f>
        <v/>
      </c>
      <c r="AF163" s="106"/>
      <c r="AG163" s="106"/>
      <c r="AH163" s="106" t="str">
        <f>IF(AG163-AF163=0,"",AG163-AF163)</f>
        <v/>
      </c>
      <c r="AI163" s="106"/>
      <c r="AJ163" s="106"/>
      <c r="AK163" s="106"/>
      <c r="AL163" s="106"/>
      <c r="AM163" s="106" t="str">
        <f>IF((AK163+AJ163)-AL163=0,"",(AK163+AJ163)-AL163)</f>
        <v/>
      </c>
      <c r="AN163" s="120" t="str">
        <f>IF(OR(AM163="",V163="",V163=0),"",ROUND(AM163/V163,2))</f>
        <v/>
      </c>
      <c r="AO163" s="106" t="str">
        <f>IF(OR(Y163="",AM163="",AM163=0),"",ROUND(Y163/AM163,2))</f>
        <v/>
      </c>
      <c r="AP163" s="106" t="str">
        <f>IF(OR(AM163="",Y163="",Y163=0),"",ROUND(AM163/Y163,2))</f>
        <v/>
      </c>
      <c r="AQ163" s="106" t="str">
        <f>IF(OR(L163="",V163="",V163=0),"",ROUND(L163/V163,1))</f>
        <v/>
      </c>
      <c r="AR163" s="106" t="str">
        <f>IF(OR('INFORME DIARIO MAQUINARIA'!$O163="",'INFORME DIARIO MAQUINARIA'!$AH163="",'INFORME DIARIO MAQUINARIA'!$AH163=0),"",ROUND('INFORME DIARIO MAQUINARIA'!$O163/'INFORME DIARIO MAQUINARIA'!$AH163,1))</f>
        <v/>
      </c>
      <c r="AS163" s="189" t="str">
        <f>IFERROR(IF(OR(V163="",AE163="",V163&lt;=0,AE163&lt;0),"",AE163/V163),"")</f>
        <v/>
      </c>
      <c r="AT163" s="106"/>
      <c r="AU163" s="106"/>
      <c r="AV163" s="106"/>
      <c r="AW163" s="106"/>
      <c r="AX163" s="106"/>
      <c r="AY163" s="106"/>
      <c r="AZ163" s="121"/>
    </row>
    <row r="164" spans="2:52" s="235" customFormat="1" ht="35.25" hidden="1" customHeight="1" x14ac:dyDescent="0.25">
      <c r="B164" s="268">
        <v>46171</v>
      </c>
      <c r="C164" s="346" t="s">
        <v>60</v>
      </c>
      <c r="D164" s="345">
        <v>1</v>
      </c>
      <c r="E164" s="201" t="s">
        <v>730</v>
      </c>
      <c r="F164" s="201" t="s">
        <v>473</v>
      </c>
      <c r="G164" s="201">
        <v>7</v>
      </c>
      <c r="H164" s="201" t="s">
        <v>729</v>
      </c>
      <c r="I164" s="201">
        <v>233</v>
      </c>
      <c r="J164" s="201"/>
      <c r="K164" s="201" t="s">
        <v>157</v>
      </c>
      <c r="L164" s="201"/>
      <c r="M164" s="201"/>
      <c r="N164" s="201">
        <v>4</v>
      </c>
      <c r="O164" s="201">
        <v>48</v>
      </c>
      <c r="P164" s="209"/>
      <c r="Q164" s="205"/>
      <c r="R164" s="204"/>
      <c r="S164" s="204">
        <f>'INFORME DIARIO MAQUINARIA'!$R164-'INFORME DIARIO MAQUINARIA'!$Q164</f>
        <v>0</v>
      </c>
      <c r="T164" s="203"/>
      <c r="U164" s="106"/>
      <c r="V164" s="106" t="str">
        <f>IF(U164-T164=0,"",U164-T164)</f>
        <v/>
      </c>
      <c r="W164" s="106"/>
      <c r="X164" s="106"/>
      <c r="Y164" s="106" t="str">
        <f>IF(X164-W164=0,"",X164-W164)</f>
        <v/>
      </c>
      <c r="Z164" s="106"/>
      <c r="AA164" s="106"/>
      <c r="AB164" s="106">
        <f>'INFORME DIARIO MAQUINARIA'!$AA164-'INFORME DIARIO MAQUINARIA'!$Z164</f>
        <v>0</v>
      </c>
      <c r="AC164" s="106"/>
      <c r="AD164" s="106"/>
      <c r="AE164" s="106" t="str">
        <f>IF(AD164-AC164=0,"",AD164-AC164)</f>
        <v/>
      </c>
      <c r="AF164" s="106"/>
      <c r="AG164" s="106"/>
      <c r="AH164" s="106" t="str">
        <f>IF(AG164-AF164=0,"",AG164-AF164)</f>
        <v/>
      </c>
      <c r="AI164" s="106"/>
      <c r="AJ164" s="106"/>
      <c r="AK164" s="106"/>
      <c r="AL164" s="106"/>
      <c r="AM164" s="106" t="str">
        <f>IF((AK164+AJ164)-AL164=0,"",(AK164+AJ164)-AL164)</f>
        <v/>
      </c>
      <c r="AN164" s="120" t="str">
        <f>IF(OR(AM164="",V164="",V164=0),"",ROUND(AM164/V164,2))</f>
        <v/>
      </c>
      <c r="AO164" s="106" t="str">
        <f>IF(OR(Y164="",AM164="",AM164=0),"",ROUND(Y164/AM164,2))</f>
        <v/>
      </c>
      <c r="AP164" s="106" t="str">
        <f>IF(OR(AM164="",Y164="",Y164=0),"",ROUND(AM164/Y164,2))</f>
        <v/>
      </c>
      <c r="AQ164" s="106" t="str">
        <f>IF(OR(L164="",V164="",V164=0),"",ROUND(L164/V164,1))</f>
        <v/>
      </c>
      <c r="AR164" s="106" t="str">
        <f>IF(OR('INFORME DIARIO MAQUINARIA'!$O164="",'INFORME DIARIO MAQUINARIA'!$AH164="",'INFORME DIARIO MAQUINARIA'!$AH164=0),"",ROUND('INFORME DIARIO MAQUINARIA'!$O164/'INFORME DIARIO MAQUINARIA'!$AH164,1))</f>
        <v/>
      </c>
      <c r="AS164" s="189" t="str">
        <f>IFERROR(IF(OR(V164="",AE164="",V164&lt;=0,AE164&lt;0),"",AE164/V164),"")</f>
        <v/>
      </c>
      <c r="AT164" s="106"/>
      <c r="AU164" s="106"/>
      <c r="AV164" s="106"/>
      <c r="AW164" s="106"/>
      <c r="AX164" s="106"/>
      <c r="AY164" s="106"/>
      <c r="AZ164" s="121"/>
    </row>
    <row r="165" spans="2:52" s="235" customFormat="1" ht="41.25" hidden="1" customHeight="1" thickBot="1" x14ac:dyDescent="0.3">
      <c r="B165" s="292">
        <v>46171</v>
      </c>
      <c r="C165" s="353" t="s">
        <v>60</v>
      </c>
      <c r="D165" s="352">
        <v>1</v>
      </c>
      <c r="E165" s="207" t="s">
        <v>118</v>
      </c>
      <c r="F165" s="207" t="s">
        <v>524</v>
      </c>
      <c r="G165" s="207">
        <v>7</v>
      </c>
      <c r="H165" s="207" t="s">
        <v>729</v>
      </c>
      <c r="I165" s="207">
        <v>233</v>
      </c>
      <c r="J165" s="207"/>
      <c r="K165" s="207" t="s">
        <v>157</v>
      </c>
      <c r="L165" s="207"/>
      <c r="M165" s="207"/>
      <c r="N165" s="207">
        <v>5</v>
      </c>
      <c r="O165" s="207">
        <v>60</v>
      </c>
      <c r="P165" s="206"/>
      <c r="Q165" s="205"/>
      <c r="R165" s="204"/>
      <c r="S165" s="204">
        <f>'INFORME DIARIO MAQUINARIA'!$R165-'INFORME DIARIO MAQUINARIA'!$Q165</f>
        <v>0</v>
      </c>
      <c r="T165" s="203"/>
      <c r="U165" s="106"/>
      <c r="V165" s="106" t="str">
        <f>IF(U165-T165=0,"",U165-T165)</f>
        <v/>
      </c>
      <c r="W165" s="106"/>
      <c r="X165" s="106"/>
      <c r="Y165" s="106" t="str">
        <f>IF(X165-W165=0,"",X165-W165)</f>
        <v/>
      </c>
      <c r="Z165" s="106"/>
      <c r="AA165" s="106"/>
      <c r="AB165" s="106">
        <f>'INFORME DIARIO MAQUINARIA'!$AA165-'INFORME DIARIO MAQUINARIA'!$Z165</f>
        <v>0</v>
      </c>
      <c r="AC165" s="106"/>
      <c r="AD165" s="106"/>
      <c r="AE165" s="106" t="str">
        <f>IF(AD165-AC165=0,"",AD165-AC165)</f>
        <v/>
      </c>
      <c r="AF165" s="106"/>
      <c r="AG165" s="106"/>
      <c r="AH165" s="106" t="str">
        <f>IF(AG165-AF165=0,"",AG165-AF165)</f>
        <v/>
      </c>
      <c r="AI165" s="106"/>
      <c r="AJ165" s="106"/>
      <c r="AK165" s="106"/>
      <c r="AL165" s="106"/>
      <c r="AM165" s="106" t="str">
        <f>IF((AK165+AJ165)-AL165=0,"",(AK165+AJ165)-AL165)</f>
        <v/>
      </c>
      <c r="AN165" s="120" t="str">
        <f>IF(OR(AM165="",V165="",V165=0),"",ROUND(AM165/V165,2))</f>
        <v/>
      </c>
      <c r="AO165" s="106" t="str">
        <f>IF(OR(Y165="",AM165="",AM165=0),"",ROUND(Y165/AM165,2))</f>
        <v/>
      </c>
      <c r="AP165" s="106" t="str">
        <f>IF(OR(AM165="",Y165="",Y165=0),"",ROUND(AM165/Y165,2))</f>
        <v/>
      </c>
      <c r="AQ165" s="106" t="str">
        <f>IF(OR(L165="",V165="",V165=0),"",ROUND(L165/V165,1))</f>
        <v/>
      </c>
      <c r="AR165" s="106" t="str">
        <f>IF(OR('INFORME DIARIO MAQUINARIA'!$O165="",'INFORME DIARIO MAQUINARIA'!$AH165="",'INFORME DIARIO MAQUINARIA'!$AH165=0),"",ROUND('INFORME DIARIO MAQUINARIA'!$O165/'INFORME DIARIO MAQUINARIA'!$AH165,1))</f>
        <v/>
      </c>
      <c r="AS165" s="189" t="str">
        <f>IFERROR(IF(OR(V165="",AE165="",V165&lt;=0,AE165&lt;0),"",AE165/V165),"")</f>
        <v/>
      </c>
      <c r="AT165" s="106"/>
      <c r="AU165" s="106"/>
      <c r="AV165" s="106"/>
      <c r="AW165" s="106"/>
      <c r="AX165" s="106"/>
      <c r="AY165" s="106"/>
      <c r="AZ165" s="121"/>
    </row>
    <row r="166" spans="2:52" s="235" customFormat="1" ht="37.5" hidden="1" customHeight="1" thickBot="1" x14ac:dyDescent="0.3">
      <c r="B166" s="359">
        <v>46171</v>
      </c>
      <c r="C166" s="358" t="s">
        <v>60</v>
      </c>
      <c r="D166" s="357">
        <v>1</v>
      </c>
      <c r="E166" s="223" t="s">
        <v>367</v>
      </c>
      <c r="F166" s="223" t="s">
        <v>323</v>
      </c>
      <c r="G166" s="223">
        <v>8</v>
      </c>
      <c r="H166" s="223" t="s">
        <v>728</v>
      </c>
      <c r="I166" s="223">
        <v>238</v>
      </c>
      <c r="J166" s="223"/>
      <c r="K166" s="223" t="s">
        <v>566</v>
      </c>
      <c r="L166" s="223">
        <v>1860</v>
      </c>
      <c r="M166" s="223"/>
      <c r="N166" s="223"/>
      <c r="O166" s="223"/>
      <c r="P166" s="222"/>
      <c r="Q166" s="205"/>
      <c r="R166" s="204"/>
      <c r="S166" s="204">
        <f>'INFORME DIARIO MAQUINARIA'!$R166-'INFORME DIARIO MAQUINARIA'!$Q166</f>
        <v>0</v>
      </c>
      <c r="T166" s="203"/>
      <c r="U166" s="106"/>
      <c r="V166" s="106" t="str">
        <f>IF(U166-T166=0,"",U166-T166)</f>
        <v/>
      </c>
      <c r="W166" s="106"/>
      <c r="X166" s="106"/>
      <c r="Y166" s="106" t="str">
        <f>IF(X166-W166=0,"",X166-W166)</f>
        <v/>
      </c>
      <c r="Z166" s="106"/>
      <c r="AA166" s="106"/>
      <c r="AB166" s="106">
        <f>'INFORME DIARIO MAQUINARIA'!$AA166-'INFORME DIARIO MAQUINARIA'!$Z166</f>
        <v>0</v>
      </c>
      <c r="AC166" s="106"/>
      <c r="AD166" s="106"/>
      <c r="AE166" s="106" t="str">
        <f>IF(AD166-AC166=0,"",AD166-AC166)</f>
        <v/>
      </c>
      <c r="AF166" s="106"/>
      <c r="AG166" s="106"/>
      <c r="AH166" s="106" t="str">
        <f>IF(AG166-AF166=0,"",AG166-AF166)</f>
        <v/>
      </c>
      <c r="AI166" s="106"/>
      <c r="AJ166" s="106"/>
      <c r="AK166" s="106"/>
      <c r="AL166" s="106"/>
      <c r="AM166" s="106" t="str">
        <f>IF((AK166+AJ166)-AL166=0,"",(AK166+AJ166)-AL166)</f>
        <v/>
      </c>
      <c r="AN166" s="120" t="str">
        <f>IF(OR(AM166="",V166="",V166=0),"",ROUND(AM166/V166,2))</f>
        <v/>
      </c>
      <c r="AO166" s="106" t="str">
        <f>IF(OR(Y166="",AM166="",AM166=0),"",ROUND(Y166/AM166,2))</f>
        <v/>
      </c>
      <c r="AP166" s="106" t="str">
        <f>IF(OR(AM166="",Y166="",Y166=0),"",ROUND(AM166/Y166,2))</f>
        <v/>
      </c>
      <c r="AQ166" s="106" t="str">
        <f>IF(OR(L166="",V166="",V166=0),"",ROUND(L166/V166,1))</f>
        <v/>
      </c>
      <c r="AR166" s="106" t="str">
        <f>IF(OR('INFORME DIARIO MAQUINARIA'!$O166="",'INFORME DIARIO MAQUINARIA'!$AH166="",'INFORME DIARIO MAQUINARIA'!$AH166=0),"",ROUND('INFORME DIARIO MAQUINARIA'!$O166/'INFORME DIARIO MAQUINARIA'!$AH166,1))</f>
        <v/>
      </c>
      <c r="AS166" s="189" t="str">
        <f>IFERROR(IF(OR(V166="",AE166="",V166&lt;=0,AE166&lt;0),"",AE166/V166),"")</f>
        <v/>
      </c>
      <c r="AT166" s="106"/>
      <c r="AU166" s="106"/>
      <c r="AV166" s="106"/>
      <c r="AW166" s="106"/>
      <c r="AX166" s="106"/>
      <c r="AY166" s="106"/>
      <c r="AZ166" s="121"/>
    </row>
    <row r="167" spans="2:52" s="235" customFormat="1" ht="41.25" hidden="1" customHeight="1" thickBot="1" x14ac:dyDescent="0.3">
      <c r="B167" s="213">
        <v>46174</v>
      </c>
      <c r="C167" s="344" t="s">
        <v>110</v>
      </c>
      <c r="D167" s="343"/>
      <c r="E167" s="249"/>
      <c r="F167" s="249"/>
      <c r="G167" s="249"/>
      <c r="H167" s="249"/>
      <c r="I167" s="249"/>
      <c r="J167" s="249"/>
      <c r="K167" s="249" t="s">
        <v>478</v>
      </c>
      <c r="L167" s="212"/>
      <c r="M167" s="212"/>
      <c r="N167" s="212"/>
      <c r="O167" s="212"/>
      <c r="P167" s="211"/>
      <c r="Q167" s="205"/>
      <c r="R167" s="204"/>
      <c r="S167" s="204">
        <f>'INFORME DIARIO MAQUINARIA'!$R167-'INFORME DIARIO MAQUINARIA'!$Q167</f>
        <v>0</v>
      </c>
      <c r="T167" s="203"/>
      <c r="U167" s="106"/>
      <c r="V167" s="106" t="str">
        <f>IF(U167-T167=0,"",U167-T167)</f>
        <v/>
      </c>
      <c r="W167" s="106"/>
      <c r="X167" s="106"/>
      <c r="Y167" s="106" t="str">
        <f>IF(X167-W167=0,"",X167-W167)</f>
        <v/>
      </c>
      <c r="Z167" s="106"/>
      <c r="AA167" s="106"/>
      <c r="AB167" s="106">
        <f>'INFORME DIARIO MAQUINARIA'!$AA167-'INFORME DIARIO MAQUINARIA'!$Z167</f>
        <v>0</v>
      </c>
      <c r="AC167" s="106"/>
      <c r="AD167" s="106"/>
      <c r="AE167" s="106" t="str">
        <f>IF(AD167-AC167=0,"",AD167-AC167)</f>
        <v/>
      </c>
      <c r="AF167" s="106"/>
      <c r="AG167" s="106"/>
      <c r="AH167" s="106" t="str">
        <f>IF(AG167-AF167=0,"",AG167-AF167)</f>
        <v/>
      </c>
      <c r="AI167" s="106"/>
      <c r="AJ167" s="106"/>
      <c r="AK167" s="106"/>
      <c r="AL167" s="106"/>
      <c r="AM167" s="106" t="str">
        <f>IF((AK167+AJ167)-AL167=0,"",(AK167+AJ167)-AL167)</f>
        <v/>
      </c>
      <c r="AN167" s="120" t="str">
        <f>IF(OR(AM167="",V167="",V167=0),"",ROUND(AM167/V167,2))</f>
        <v/>
      </c>
      <c r="AO167" s="106" t="str">
        <f>IF(OR(Y167="",AM167="",AM167=0),"",ROUND(Y167/AM167,2))</f>
        <v/>
      </c>
      <c r="AP167" s="106" t="str">
        <f>IF(OR(AM167="",Y167="",Y167=0),"",ROUND(AM167/Y167,2))</f>
        <v/>
      </c>
      <c r="AQ167" s="106" t="str">
        <f>IF(OR(L167="",V167="",V167=0),"",ROUND(L167/V167,1))</f>
        <v/>
      </c>
      <c r="AR167" s="106" t="str">
        <f>IF(OR('INFORME DIARIO MAQUINARIA'!$O167="",'INFORME DIARIO MAQUINARIA'!$AH167="",'INFORME DIARIO MAQUINARIA'!$AH167=0),"",ROUND('INFORME DIARIO MAQUINARIA'!$O167/'INFORME DIARIO MAQUINARIA'!$AH167,1))</f>
        <v/>
      </c>
      <c r="AS167" s="189" t="str">
        <f>IFERROR(IF(OR(V167="",AE167="",V167&lt;=0,AE167&lt;0),"",AE167/V167),"")</f>
        <v/>
      </c>
      <c r="AT167" s="106"/>
      <c r="AU167" s="106"/>
      <c r="AV167" s="106"/>
      <c r="AW167" s="106"/>
      <c r="AX167" s="106"/>
      <c r="AY167" s="106"/>
      <c r="AZ167" s="121"/>
    </row>
    <row r="168" spans="2:52" s="235" customFormat="1" ht="44.25" hidden="1" customHeight="1" thickBot="1" x14ac:dyDescent="0.3">
      <c r="B168" s="224">
        <v>46175</v>
      </c>
      <c r="C168" s="356" t="s">
        <v>59</v>
      </c>
      <c r="D168" s="355"/>
      <c r="E168" s="354"/>
      <c r="F168" s="354"/>
      <c r="G168" s="354"/>
      <c r="H168" s="354"/>
      <c r="I168" s="354"/>
      <c r="J168" s="354"/>
      <c r="K168" s="354" t="s">
        <v>478</v>
      </c>
      <c r="L168" s="223"/>
      <c r="M168" s="223"/>
      <c r="N168" s="223"/>
      <c r="O168" s="223"/>
      <c r="P168" s="222"/>
      <c r="Q168" s="205"/>
      <c r="R168" s="204"/>
      <c r="S168" s="204">
        <f>'INFORME DIARIO MAQUINARIA'!$R168-'INFORME DIARIO MAQUINARIA'!$Q168</f>
        <v>0</v>
      </c>
      <c r="T168" s="203"/>
      <c r="U168" s="106"/>
      <c r="V168" s="106" t="str">
        <f>IF(U168-T168=0,"",U168-T168)</f>
        <v/>
      </c>
      <c r="W168" s="106"/>
      <c r="X168" s="106"/>
      <c r="Y168" s="106" t="str">
        <f>IF(X168-W168=0,"",X168-W168)</f>
        <v/>
      </c>
      <c r="Z168" s="106"/>
      <c r="AA168" s="106"/>
      <c r="AB168" s="106">
        <f>'INFORME DIARIO MAQUINARIA'!$AA168-'INFORME DIARIO MAQUINARIA'!$Z168</f>
        <v>0</v>
      </c>
      <c r="AC168" s="106"/>
      <c r="AD168" s="106"/>
      <c r="AE168" s="106" t="str">
        <f>IF(AD168-AC168=0,"",AD168-AC168)</f>
        <v/>
      </c>
      <c r="AF168" s="106"/>
      <c r="AG168" s="106"/>
      <c r="AH168" s="106" t="str">
        <f>IF(AG168-AF168=0,"",AG168-AF168)</f>
        <v/>
      </c>
      <c r="AI168" s="106"/>
      <c r="AJ168" s="106"/>
      <c r="AK168" s="106"/>
      <c r="AL168" s="106"/>
      <c r="AM168" s="106" t="str">
        <f>IF((AK168+AJ168)-AL168=0,"",(AK168+AJ168)-AL168)</f>
        <v/>
      </c>
      <c r="AN168" s="120" t="str">
        <f>IF(OR(AM168="",V168="",V168=0),"",ROUND(AM168/V168,2))</f>
        <v/>
      </c>
      <c r="AO168" s="106" t="str">
        <f>IF(OR(Y168="",AM168="",AM168=0),"",ROUND(Y168/AM168,2))</f>
        <v/>
      </c>
      <c r="AP168" s="106" t="str">
        <f>IF(OR(AM168="",Y168="",Y168=0),"",ROUND(AM168/Y168,2))</f>
        <v/>
      </c>
      <c r="AQ168" s="106" t="str">
        <f>IF(OR(L168="",V168="",V168=0),"",ROUND(L168/V168,1))</f>
        <v/>
      </c>
      <c r="AR168" s="106" t="str">
        <f>IF(OR('INFORME DIARIO MAQUINARIA'!$O168="",'INFORME DIARIO MAQUINARIA'!$AH168="",'INFORME DIARIO MAQUINARIA'!$AH168=0),"",ROUND('INFORME DIARIO MAQUINARIA'!$O168/'INFORME DIARIO MAQUINARIA'!$AH168,1))</f>
        <v/>
      </c>
      <c r="AS168" s="189" t="str">
        <f>IFERROR(IF(OR(V168="",AE168="",V168&lt;=0,AE168&lt;0),"",AE168/V168),"")</f>
        <v/>
      </c>
      <c r="AT168" s="106"/>
      <c r="AU168" s="106"/>
      <c r="AV168" s="106"/>
      <c r="AW168" s="106"/>
      <c r="AX168" s="106"/>
      <c r="AY168" s="106"/>
      <c r="AZ168" s="121"/>
    </row>
    <row r="169" spans="2:52" s="235" customFormat="1" ht="33" hidden="1" customHeight="1" x14ac:dyDescent="0.25">
      <c r="B169" s="213">
        <v>46176</v>
      </c>
      <c r="C169" s="348" t="s">
        <v>57</v>
      </c>
      <c r="D169" s="347">
        <v>1</v>
      </c>
      <c r="E169" s="212" t="s">
        <v>131</v>
      </c>
      <c r="F169" s="212" t="s">
        <v>130</v>
      </c>
      <c r="G169" s="212">
        <v>7</v>
      </c>
      <c r="H169" s="212" t="s">
        <v>724</v>
      </c>
      <c r="I169" s="212">
        <v>88</v>
      </c>
      <c r="J169" s="212"/>
      <c r="K169" s="212" t="s">
        <v>531</v>
      </c>
      <c r="L169" s="212"/>
      <c r="M169" s="212"/>
      <c r="N169" s="212">
        <v>4</v>
      </c>
      <c r="O169" s="212">
        <v>48</v>
      </c>
      <c r="P169" s="211"/>
      <c r="Q169" s="205"/>
      <c r="R169" s="204"/>
      <c r="S169" s="204">
        <f>'INFORME DIARIO MAQUINARIA'!$R169-'INFORME DIARIO MAQUINARIA'!$Q169</f>
        <v>0</v>
      </c>
      <c r="T169" s="203"/>
      <c r="U169" s="106"/>
      <c r="V169" s="106" t="str">
        <f>IF(U169-T169=0,"",U169-T169)</f>
        <v/>
      </c>
      <c r="W169" s="106"/>
      <c r="X169" s="106"/>
      <c r="Y169" s="106" t="str">
        <f>IF(X169-W169=0,"",X169-W169)</f>
        <v/>
      </c>
      <c r="Z169" s="106"/>
      <c r="AA169" s="106"/>
      <c r="AB169" s="106">
        <f>'INFORME DIARIO MAQUINARIA'!$AA169-'INFORME DIARIO MAQUINARIA'!$Z169</f>
        <v>0</v>
      </c>
      <c r="AC169" s="106"/>
      <c r="AD169" s="106"/>
      <c r="AE169" s="106" t="str">
        <f>IF(AD169-AC169=0,"",AD169-AC169)</f>
        <v/>
      </c>
      <c r="AF169" s="106"/>
      <c r="AG169" s="106"/>
      <c r="AH169" s="106" t="str">
        <f>IF(AG169-AF169=0,"",AG169-AF169)</f>
        <v/>
      </c>
      <c r="AI169" s="106"/>
      <c r="AJ169" s="106"/>
      <c r="AK169" s="106"/>
      <c r="AL169" s="106"/>
      <c r="AM169" s="106" t="str">
        <f>IF((AK169+AJ169)-AL169=0,"",(AK169+AJ169)-AL169)</f>
        <v/>
      </c>
      <c r="AN169" s="120" t="str">
        <f>IF(OR(AM169="",V169="",V169=0),"",ROUND(AM169/V169,2))</f>
        <v/>
      </c>
      <c r="AO169" s="106" t="str">
        <f>IF(OR(Y169="",AM169="",AM169=0),"",ROUND(Y169/AM169,2))</f>
        <v/>
      </c>
      <c r="AP169" s="106" t="str">
        <f>IF(OR(AM169="",Y169="",Y169=0),"",ROUND(AM169/Y169,2))</f>
        <v/>
      </c>
      <c r="AQ169" s="106" t="str">
        <f>IF(OR(L169="",V169="",V169=0),"",ROUND(L169/V169,1))</f>
        <v/>
      </c>
      <c r="AR169" s="106" t="str">
        <f>IF(OR('INFORME DIARIO MAQUINARIA'!$O169="",'INFORME DIARIO MAQUINARIA'!$AH169="",'INFORME DIARIO MAQUINARIA'!$AH169=0),"",ROUND('INFORME DIARIO MAQUINARIA'!$O169/'INFORME DIARIO MAQUINARIA'!$AH169,1))</f>
        <v/>
      </c>
      <c r="AS169" s="189" t="str">
        <f>IFERROR(IF(OR(V169="",AE169="",V169&lt;=0,AE169&lt;0),"",AE169/V169),"")</f>
        <v/>
      </c>
      <c r="AT169" s="106"/>
      <c r="AU169" s="106"/>
      <c r="AV169" s="106"/>
      <c r="AW169" s="106"/>
      <c r="AX169" s="106"/>
      <c r="AY169" s="106"/>
      <c r="AZ169" s="121"/>
    </row>
    <row r="170" spans="2:52" s="235" customFormat="1" ht="33" hidden="1" customHeight="1" x14ac:dyDescent="0.25">
      <c r="B170" s="210">
        <v>46176</v>
      </c>
      <c r="C170" s="346" t="s">
        <v>57</v>
      </c>
      <c r="D170" s="345">
        <v>1</v>
      </c>
      <c r="E170" s="201" t="s">
        <v>86</v>
      </c>
      <c r="F170" s="201" t="s">
        <v>727</v>
      </c>
      <c r="G170" s="201">
        <v>7</v>
      </c>
      <c r="H170" s="201" t="s">
        <v>723</v>
      </c>
      <c r="I170" s="201">
        <v>88</v>
      </c>
      <c r="J170" s="201"/>
      <c r="K170" s="201" t="s">
        <v>726</v>
      </c>
      <c r="L170" s="201"/>
      <c r="M170" s="201"/>
      <c r="N170" s="201">
        <v>4</v>
      </c>
      <c r="O170" s="201">
        <v>48</v>
      </c>
      <c r="P170" s="209"/>
      <c r="Q170" s="205"/>
      <c r="R170" s="204"/>
      <c r="S170" s="204">
        <f>'INFORME DIARIO MAQUINARIA'!$R170-'INFORME DIARIO MAQUINARIA'!$Q170</f>
        <v>0</v>
      </c>
      <c r="T170" s="203"/>
      <c r="U170" s="106"/>
      <c r="V170" s="106" t="str">
        <f>IF(U170-T170=0,"",U170-T170)</f>
        <v/>
      </c>
      <c r="W170" s="106"/>
      <c r="X170" s="106"/>
      <c r="Y170" s="106" t="str">
        <f>IF(X170-W170=0,"",X170-W170)</f>
        <v/>
      </c>
      <c r="Z170" s="106"/>
      <c r="AA170" s="106"/>
      <c r="AB170" s="197">
        <f>'INFORME DIARIO MAQUINARIA'!$AA170-'INFORME DIARIO MAQUINARIA'!$Z170</f>
        <v>0</v>
      </c>
      <c r="AC170" s="106"/>
      <c r="AD170" s="106"/>
      <c r="AE170" s="106" t="str">
        <f>IF(AD170-AC170=0,"",AD170-AC170)</f>
        <v/>
      </c>
      <c r="AF170" s="106"/>
      <c r="AG170" s="106"/>
      <c r="AH170" s="106" t="str">
        <f>IF(AG170-AF170=0,"",AG170-AF170)</f>
        <v/>
      </c>
      <c r="AI170" s="106"/>
      <c r="AJ170" s="106"/>
      <c r="AK170" s="106"/>
      <c r="AL170" s="106"/>
      <c r="AM170" s="106" t="str">
        <f>IF((AK170+AJ170)-AL170=0,"",(AK170+AJ170)-AL170)</f>
        <v/>
      </c>
      <c r="AN170" s="120" t="str">
        <f>IF(OR(AM170="",V170="",V170=0),"",ROUND(AM170/V170,2))</f>
        <v/>
      </c>
      <c r="AO170" s="106" t="str">
        <f>IF(OR(Y170="",AM170="",AM170=0),"",ROUND(Y170/AM170,2))</f>
        <v/>
      </c>
      <c r="AP170" s="106" t="str">
        <f>IF(OR(AM170="",Y170="",Y170=0),"",ROUND(AM170/Y170,2))</f>
        <v/>
      </c>
      <c r="AQ170" s="106" t="str">
        <f>IF(OR(L170="",V170="",V170=0),"",ROUND(L170/V170,1))</f>
        <v/>
      </c>
      <c r="AR170" s="106" t="str">
        <f>IF(OR('INFORME DIARIO MAQUINARIA'!$O170="",'INFORME DIARIO MAQUINARIA'!$AH170="",'INFORME DIARIO MAQUINARIA'!$AH170=0),"",ROUND('INFORME DIARIO MAQUINARIA'!$O170/'INFORME DIARIO MAQUINARIA'!$AH170,1))</f>
        <v/>
      </c>
      <c r="AS170" s="189" t="str">
        <f>IFERROR(IF(OR(V170="",AE170="",V170&lt;=0,AE170&lt;0),"",AE170/V170),"")</f>
        <v/>
      </c>
      <c r="AT170" s="106"/>
      <c r="AU170" s="106"/>
      <c r="AV170" s="106"/>
      <c r="AW170" s="106"/>
      <c r="AX170" s="106"/>
      <c r="AY170" s="106"/>
      <c r="AZ170" s="121"/>
    </row>
    <row r="171" spans="2:52" s="235" customFormat="1" ht="31.5" hidden="1" customHeight="1" x14ac:dyDescent="0.25">
      <c r="B171" s="210">
        <v>46176</v>
      </c>
      <c r="C171" s="346" t="s">
        <v>353</v>
      </c>
      <c r="D171" s="345">
        <v>1</v>
      </c>
      <c r="E171" s="201" t="s">
        <v>382</v>
      </c>
      <c r="F171" s="201" t="s">
        <v>381</v>
      </c>
      <c r="G171" s="201">
        <v>7</v>
      </c>
      <c r="H171" s="201" t="s">
        <v>724</v>
      </c>
      <c r="I171" s="201">
        <v>88</v>
      </c>
      <c r="J171" s="201"/>
      <c r="K171" s="201" t="s">
        <v>666</v>
      </c>
      <c r="L171" s="201">
        <v>350</v>
      </c>
      <c r="M171" s="201"/>
      <c r="N171" s="201"/>
      <c r="O171" s="201"/>
      <c r="P171" s="209"/>
      <c r="Q171" s="205"/>
      <c r="R171" s="204"/>
      <c r="S171" s="204">
        <f>'INFORME DIARIO MAQUINARIA'!$R171-'INFORME DIARIO MAQUINARIA'!$Q171</f>
        <v>0</v>
      </c>
      <c r="T171" s="203"/>
      <c r="U171" s="106"/>
      <c r="V171" s="106" t="str">
        <f>IF(U171-T171=0,"",U171-T171)</f>
        <v/>
      </c>
      <c r="W171" s="106"/>
      <c r="X171" s="106"/>
      <c r="Y171" s="106" t="str">
        <f>IF(X171-W171=0,"",X171-W171)</f>
        <v/>
      </c>
      <c r="Z171" s="106"/>
      <c r="AA171" s="106"/>
      <c r="AB171" s="106">
        <f>'INFORME DIARIO MAQUINARIA'!$AA171-'INFORME DIARIO MAQUINARIA'!$Z171</f>
        <v>0</v>
      </c>
      <c r="AC171" s="106"/>
      <c r="AD171" s="106"/>
      <c r="AE171" s="106" t="str">
        <f>IF(AD171-AC171=0,"",AD171-AC171)</f>
        <v/>
      </c>
      <c r="AF171" s="106"/>
      <c r="AG171" s="106"/>
      <c r="AH171" s="106" t="str">
        <f>IF(AG171-AF171=0,"",AG171-AF171)</f>
        <v/>
      </c>
      <c r="AI171" s="106"/>
      <c r="AJ171" s="106"/>
      <c r="AK171" s="106"/>
      <c r="AL171" s="106"/>
      <c r="AM171" s="106" t="str">
        <f>IF((AK171+AJ171)-AL171=0,"",(AK171+AJ171)-AL171)</f>
        <v/>
      </c>
      <c r="AN171" s="120" t="str">
        <f>IF(OR(AM171="",V171="",V171=0),"",ROUND(AM171/V171,2))</f>
        <v/>
      </c>
      <c r="AO171" s="106" t="str">
        <f>IF(OR(Y171="",AM171="",AM171=0),"",ROUND(Y171/AM171,2))</f>
        <v/>
      </c>
      <c r="AP171" s="106" t="str">
        <f>IF(OR(AM171="",Y171="",Y171=0),"",ROUND(AM171/Y171,2))</f>
        <v/>
      </c>
      <c r="AQ171" s="106" t="str">
        <f>IF(OR(L171="",V171="",V171=0),"",ROUND(L171/V171,1))</f>
        <v/>
      </c>
      <c r="AR171" s="106" t="str">
        <f>IF(OR('INFORME DIARIO MAQUINARIA'!$O171="",'INFORME DIARIO MAQUINARIA'!$AH171="",'INFORME DIARIO MAQUINARIA'!$AH171=0),"",ROUND('INFORME DIARIO MAQUINARIA'!$O171/'INFORME DIARIO MAQUINARIA'!$AH171,1))</f>
        <v/>
      </c>
      <c r="AS171" s="189" t="str">
        <f>IFERROR(IF(OR(V171="",AE171="",V171&lt;=0,AE171&lt;0),"",AE171/V171),"")</f>
        <v/>
      </c>
      <c r="AT171" s="106"/>
      <c r="AU171" s="106"/>
      <c r="AV171" s="106"/>
      <c r="AW171" s="106"/>
      <c r="AX171" s="106"/>
      <c r="AY171" s="106"/>
      <c r="AZ171" s="121"/>
    </row>
    <row r="172" spans="2:52" s="235" customFormat="1" ht="36" hidden="1" customHeight="1" x14ac:dyDescent="0.25">
      <c r="B172" s="210">
        <v>46176</v>
      </c>
      <c r="C172" s="346" t="s">
        <v>353</v>
      </c>
      <c r="D172" s="345">
        <v>1</v>
      </c>
      <c r="E172" s="201" t="s">
        <v>382</v>
      </c>
      <c r="F172" s="201" t="s">
        <v>381</v>
      </c>
      <c r="G172" s="201">
        <v>7</v>
      </c>
      <c r="H172" s="201" t="s">
        <v>725</v>
      </c>
      <c r="I172" s="201">
        <v>90</v>
      </c>
      <c r="J172" s="201"/>
      <c r="K172" s="201" t="s">
        <v>666</v>
      </c>
      <c r="L172" s="201">
        <v>250</v>
      </c>
      <c r="M172" s="201"/>
      <c r="N172" s="201"/>
      <c r="O172" s="201"/>
      <c r="P172" s="209"/>
      <c r="Q172" s="205"/>
      <c r="R172" s="204"/>
      <c r="S172" s="204">
        <f>'INFORME DIARIO MAQUINARIA'!$R172-'INFORME DIARIO MAQUINARIA'!$Q172</f>
        <v>0</v>
      </c>
      <c r="T172" s="203"/>
      <c r="U172" s="106"/>
      <c r="V172" s="106" t="str">
        <f>IF(U172-T172=0,"",U172-T172)</f>
        <v/>
      </c>
      <c r="W172" s="106"/>
      <c r="X172" s="106"/>
      <c r="Y172" s="106" t="str">
        <f>IF(X172-W172=0,"",X172-W172)</f>
        <v/>
      </c>
      <c r="Z172" s="106"/>
      <c r="AA172" s="106"/>
      <c r="AB172" s="106">
        <f>'INFORME DIARIO MAQUINARIA'!$AA172-'INFORME DIARIO MAQUINARIA'!$Z172</f>
        <v>0</v>
      </c>
      <c r="AC172" s="106"/>
      <c r="AD172" s="106"/>
      <c r="AE172" s="106" t="str">
        <f>IF(AD172-AC172=0,"",AD172-AC172)</f>
        <v/>
      </c>
      <c r="AF172" s="106"/>
      <c r="AG172" s="106"/>
      <c r="AH172" s="106" t="str">
        <f>IF(AG172-AF172=0,"",AG172-AF172)</f>
        <v/>
      </c>
      <c r="AI172" s="106"/>
      <c r="AJ172" s="106"/>
      <c r="AK172" s="106"/>
      <c r="AL172" s="106"/>
      <c r="AM172" s="106" t="str">
        <f>IF((AK172+AJ172)-AL172=0,"",(AK172+AJ172)-AL172)</f>
        <v/>
      </c>
      <c r="AN172" s="120" t="str">
        <f>IF(OR(AM172="",V172="",V172=0),"",ROUND(AM172/V172,2))</f>
        <v/>
      </c>
      <c r="AO172" s="106" t="str">
        <f>IF(OR(Y172="",AM172="",AM172=0),"",ROUND(Y172/AM172,2))</f>
        <v/>
      </c>
      <c r="AP172" s="106" t="str">
        <f>IF(OR(AM172="",Y172="",Y172=0),"",ROUND(AM172/Y172,2))</f>
        <v/>
      </c>
      <c r="AQ172" s="106" t="str">
        <f>IF(OR(L172="",V172="",V172=0),"",ROUND(L172/V172,1))</f>
        <v/>
      </c>
      <c r="AR172" s="106" t="str">
        <f>IF(OR('INFORME DIARIO MAQUINARIA'!$O172="",'INFORME DIARIO MAQUINARIA'!$AH172="",'INFORME DIARIO MAQUINARIA'!$AH172=0),"",ROUND('INFORME DIARIO MAQUINARIA'!$O172/'INFORME DIARIO MAQUINARIA'!$AH172,1))</f>
        <v/>
      </c>
      <c r="AS172" s="189" t="str">
        <f>IFERROR(IF(OR(V172="",AE172="",V172&lt;=0,AE172&lt;0),"",AE172/V172),"")</f>
        <v/>
      </c>
      <c r="AT172" s="106"/>
      <c r="AU172" s="106"/>
      <c r="AV172" s="106"/>
      <c r="AW172" s="106"/>
      <c r="AX172" s="106"/>
      <c r="AY172" s="106"/>
      <c r="AZ172" s="121"/>
    </row>
    <row r="173" spans="2:52" s="235" customFormat="1" ht="32.25" hidden="1" customHeight="1" x14ac:dyDescent="0.25">
      <c r="B173" s="210">
        <v>46176</v>
      </c>
      <c r="C173" s="346" t="s">
        <v>353</v>
      </c>
      <c r="D173" s="345">
        <v>1</v>
      </c>
      <c r="E173" s="201" t="s">
        <v>382</v>
      </c>
      <c r="F173" s="201" t="s">
        <v>381</v>
      </c>
      <c r="G173" s="201">
        <v>7</v>
      </c>
      <c r="H173" s="201" t="s">
        <v>723</v>
      </c>
      <c r="I173" s="201">
        <v>88</v>
      </c>
      <c r="J173" s="201"/>
      <c r="K173" s="201" t="s">
        <v>666</v>
      </c>
      <c r="L173" s="201">
        <v>250</v>
      </c>
      <c r="M173" s="201"/>
      <c r="N173" s="201"/>
      <c r="O173" s="201"/>
      <c r="P173" s="209"/>
      <c r="Q173" s="205"/>
      <c r="R173" s="204"/>
      <c r="S173" s="204">
        <f>'INFORME DIARIO MAQUINARIA'!$R173-'INFORME DIARIO MAQUINARIA'!$Q173</f>
        <v>0</v>
      </c>
      <c r="T173" s="203"/>
      <c r="U173" s="106"/>
      <c r="V173" s="106" t="str">
        <f>IF(U173-T173=0,"",U173-T173)</f>
        <v/>
      </c>
      <c r="W173" s="106"/>
      <c r="X173" s="106"/>
      <c r="Y173" s="106" t="str">
        <f>IF(X173-W173=0,"",X173-W173)</f>
        <v/>
      </c>
      <c r="Z173" s="106"/>
      <c r="AA173" s="106"/>
      <c r="AB173" s="106">
        <f>'INFORME DIARIO MAQUINARIA'!$AA173-'INFORME DIARIO MAQUINARIA'!$Z173</f>
        <v>0</v>
      </c>
      <c r="AC173" s="106"/>
      <c r="AD173" s="106"/>
      <c r="AE173" s="106" t="str">
        <f>IF(AD173-AC173=0,"",AD173-AC173)</f>
        <v/>
      </c>
      <c r="AF173" s="106"/>
      <c r="AG173" s="106"/>
      <c r="AH173" s="106" t="str">
        <f>IF(AG173-AF173=0,"",AG173-AF173)</f>
        <v/>
      </c>
      <c r="AI173" s="106"/>
      <c r="AJ173" s="106"/>
      <c r="AK173" s="106"/>
      <c r="AL173" s="106"/>
      <c r="AM173" s="106" t="str">
        <f>IF((AK173+AJ173)-AL173=0,"",(AK173+AJ173)-AL173)</f>
        <v/>
      </c>
      <c r="AN173" s="120" t="str">
        <f>IF(OR(AM173="",V173="",V173=0),"",ROUND(AM173/V173,2))</f>
        <v/>
      </c>
      <c r="AO173" s="106" t="str">
        <f>IF(OR(Y173="",AM173="",AM173=0),"",ROUND(Y173/AM173,2))</f>
        <v/>
      </c>
      <c r="AP173" s="106" t="str">
        <f>IF(OR(AM173="",Y173="",Y173=0),"",ROUND(AM173/Y173,2))</f>
        <v/>
      </c>
      <c r="AQ173" s="106" t="str">
        <f>IF(OR(L173="",V173="",V173=0),"",ROUND(L173/V173,1))</f>
        <v/>
      </c>
      <c r="AR173" s="106" t="str">
        <f>IF(OR('INFORME DIARIO MAQUINARIA'!$O173="",'INFORME DIARIO MAQUINARIA'!$AH173="",'INFORME DIARIO MAQUINARIA'!$AH173=0),"",ROUND('INFORME DIARIO MAQUINARIA'!$O173/'INFORME DIARIO MAQUINARIA'!$AH173,1))</f>
        <v/>
      </c>
      <c r="AS173" s="189" t="str">
        <f>IFERROR(IF(OR(V173="",AE173="",V173&lt;=0,AE173&lt;0),"",AE173/V173),"")</f>
        <v/>
      </c>
      <c r="AT173" s="106"/>
      <c r="AU173" s="106"/>
      <c r="AV173" s="106"/>
      <c r="AW173" s="106"/>
      <c r="AX173" s="106"/>
      <c r="AY173" s="106"/>
      <c r="AZ173" s="121"/>
    </row>
    <row r="174" spans="2:52" s="235" customFormat="1" ht="29.25" hidden="1" customHeight="1" x14ac:dyDescent="0.25">
      <c r="B174" s="210">
        <v>46176</v>
      </c>
      <c r="C174" s="346" t="s">
        <v>353</v>
      </c>
      <c r="D174" s="345">
        <v>1</v>
      </c>
      <c r="E174" s="201" t="s">
        <v>382</v>
      </c>
      <c r="F174" s="201" t="s">
        <v>381</v>
      </c>
      <c r="G174" s="201">
        <v>7</v>
      </c>
      <c r="H174" s="201" t="s">
        <v>487</v>
      </c>
      <c r="I174" s="201">
        <v>90</v>
      </c>
      <c r="J174" s="201"/>
      <c r="K174" s="201" t="s">
        <v>666</v>
      </c>
      <c r="L174" s="201">
        <v>250</v>
      </c>
      <c r="M174" s="201"/>
      <c r="N174" s="201"/>
      <c r="O174" s="201"/>
      <c r="P174" s="209"/>
      <c r="Q174" s="205"/>
      <c r="R174" s="204"/>
      <c r="S174" s="204">
        <f>'INFORME DIARIO MAQUINARIA'!$R174-'INFORME DIARIO MAQUINARIA'!$Q174</f>
        <v>0</v>
      </c>
      <c r="T174" s="203"/>
      <c r="U174" s="106"/>
      <c r="V174" s="106" t="str">
        <f>IF(U174-T174=0,"",U174-T174)</f>
        <v/>
      </c>
      <c r="W174" s="106"/>
      <c r="X174" s="106"/>
      <c r="Y174" s="106" t="str">
        <f>IF(X174-W174=0,"",X174-W174)</f>
        <v/>
      </c>
      <c r="Z174" s="106"/>
      <c r="AA174" s="106"/>
      <c r="AB174" s="106">
        <f>'INFORME DIARIO MAQUINARIA'!$AA174-'INFORME DIARIO MAQUINARIA'!$Z174</f>
        <v>0</v>
      </c>
      <c r="AC174" s="106"/>
      <c r="AD174" s="106"/>
      <c r="AE174" s="106" t="str">
        <f>IF(AD174-AC174=0,"",AD174-AC174)</f>
        <v/>
      </c>
      <c r="AF174" s="106"/>
      <c r="AG174" s="106"/>
      <c r="AH174" s="106" t="str">
        <f>IF(AG174-AF174=0,"",AG174-AF174)</f>
        <v/>
      </c>
      <c r="AI174" s="106"/>
      <c r="AJ174" s="106"/>
      <c r="AK174" s="106"/>
      <c r="AL174" s="106"/>
      <c r="AM174" s="106" t="str">
        <f>IF((AK174+AJ174)-AL174=0,"",(AK174+AJ174)-AL174)</f>
        <v/>
      </c>
      <c r="AN174" s="120" t="str">
        <f>IF(OR(AM174="",V174="",V174=0),"",ROUND(AM174/V174,2))</f>
        <v/>
      </c>
      <c r="AO174" s="106" t="str">
        <f>IF(OR(Y174="",AM174="",AM174=0),"",ROUND(Y174/AM174,2))</f>
        <v/>
      </c>
      <c r="AP174" s="106" t="str">
        <f>IF(OR(AM174="",Y174="",Y174=0),"",ROUND(AM174/Y174,2))</f>
        <v/>
      </c>
      <c r="AQ174" s="106" t="str">
        <f>IF(OR(L174="",V174="",V174=0),"",ROUND(L174/V174,1))</f>
        <v/>
      </c>
      <c r="AR174" s="106" t="str">
        <f>IF(OR('INFORME DIARIO MAQUINARIA'!$O174="",'INFORME DIARIO MAQUINARIA'!$AH174="",'INFORME DIARIO MAQUINARIA'!$AH174=0),"",ROUND('INFORME DIARIO MAQUINARIA'!$O174/'INFORME DIARIO MAQUINARIA'!$AH174,1))</f>
        <v/>
      </c>
      <c r="AS174" s="189" t="str">
        <f>IFERROR(IF(OR(V174="",AE174="",V174&lt;=0,AE174&lt;0),"",AE174/V174),"")</f>
        <v/>
      </c>
      <c r="AT174" s="106"/>
      <c r="AU174" s="106"/>
      <c r="AV174" s="106"/>
      <c r="AW174" s="106"/>
      <c r="AX174" s="106"/>
      <c r="AY174" s="106"/>
      <c r="AZ174" s="121"/>
    </row>
    <row r="175" spans="2:52" s="235" customFormat="1" ht="33.75" hidden="1" customHeight="1" x14ac:dyDescent="0.25">
      <c r="B175" s="210">
        <v>46176</v>
      </c>
      <c r="C175" s="346" t="s">
        <v>353</v>
      </c>
      <c r="D175" s="345">
        <v>1</v>
      </c>
      <c r="E175" s="201" t="s">
        <v>447</v>
      </c>
      <c r="F175" s="201" t="s">
        <v>446</v>
      </c>
      <c r="G175" s="201">
        <v>7</v>
      </c>
      <c r="H175" s="201" t="s">
        <v>724</v>
      </c>
      <c r="I175" s="201">
        <v>88</v>
      </c>
      <c r="J175" s="201"/>
      <c r="K175" s="201" t="s">
        <v>688</v>
      </c>
      <c r="L175" s="201"/>
      <c r="M175" s="201">
        <v>48</v>
      </c>
      <c r="N175" s="201"/>
      <c r="O175" s="201"/>
      <c r="P175" s="209"/>
      <c r="Q175" s="205"/>
      <c r="R175" s="204"/>
      <c r="S175" s="204">
        <f>'INFORME DIARIO MAQUINARIA'!$R175-'INFORME DIARIO MAQUINARIA'!$Q175</f>
        <v>0</v>
      </c>
      <c r="T175" s="203"/>
      <c r="U175" s="106"/>
      <c r="V175" s="106" t="str">
        <f>IF(U175-T175=0,"",U175-T175)</f>
        <v/>
      </c>
      <c r="W175" s="106"/>
      <c r="X175" s="106"/>
      <c r="Y175" s="106" t="str">
        <f>IF(X175-W175=0,"",X175-W175)</f>
        <v/>
      </c>
      <c r="Z175" s="106"/>
      <c r="AA175" s="106"/>
      <c r="AB175" s="106">
        <f>'INFORME DIARIO MAQUINARIA'!$AA175-'INFORME DIARIO MAQUINARIA'!$Z175</f>
        <v>0</v>
      </c>
      <c r="AC175" s="106"/>
      <c r="AD175" s="106"/>
      <c r="AE175" s="106" t="str">
        <f>IF(AD175-AC175=0,"",AD175-AC175)</f>
        <v/>
      </c>
      <c r="AF175" s="106"/>
      <c r="AG175" s="106"/>
      <c r="AH175" s="106" t="str">
        <f>IF(AG175-AF175=0,"",AG175-AF175)</f>
        <v/>
      </c>
      <c r="AI175" s="106"/>
      <c r="AJ175" s="106"/>
      <c r="AK175" s="106"/>
      <c r="AL175" s="106"/>
      <c r="AM175" s="106" t="str">
        <f>IF((AK175+AJ175)-AL175=0,"",(AK175+AJ175)-AL175)</f>
        <v/>
      </c>
      <c r="AN175" s="120" t="str">
        <f>IF(OR(AM175="",V175="",V175=0),"",ROUND(AM175/V175,2))</f>
        <v/>
      </c>
      <c r="AO175" s="106" t="str">
        <f>IF(OR(Y175="",AM175="",AM175=0),"",ROUND(Y175/AM175,2))</f>
        <v/>
      </c>
      <c r="AP175" s="106" t="str">
        <f>IF(OR(AM175="",Y175="",Y175=0),"",ROUND(AM175/Y175,2))</f>
        <v/>
      </c>
      <c r="AQ175" s="106" t="str">
        <f>IF(OR(L175="",V175="",V175=0),"",ROUND(L175/V175,1))</f>
        <v/>
      </c>
      <c r="AR175" s="106" t="str">
        <f>IF(OR('INFORME DIARIO MAQUINARIA'!$O175="",'INFORME DIARIO MAQUINARIA'!$AH175="",'INFORME DIARIO MAQUINARIA'!$AH175=0),"",ROUND('INFORME DIARIO MAQUINARIA'!$O175/'INFORME DIARIO MAQUINARIA'!$AH175,1))</f>
        <v/>
      </c>
      <c r="AS175" s="189" t="str">
        <f>IFERROR(IF(OR(V175="",AE175="",V175&lt;=0,AE175&lt;0),"",AE175/V175),"")</f>
        <v/>
      </c>
      <c r="AT175" s="106"/>
      <c r="AU175" s="106"/>
      <c r="AV175" s="106"/>
      <c r="AW175" s="106"/>
      <c r="AX175" s="106"/>
      <c r="AY175" s="106"/>
      <c r="AZ175" s="121"/>
    </row>
    <row r="176" spans="2:52" s="235" customFormat="1" ht="36.75" hidden="1" customHeight="1" thickBot="1" x14ac:dyDescent="0.3">
      <c r="B176" s="208">
        <v>46176</v>
      </c>
      <c r="C176" s="353" t="s">
        <v>353</v>
      </c>
      <c r="D176" s="352">
        <v>1</v>
      </c>
      <c r="E176" s="207" t="s">
        <v>447</v>
      </c>
      <c r="F176" s="207" t="s">
        <v>446</v>
      </c>
      <c r="G176" s="207">
        <v>7</v>
      </c>
      <c r="H176" s="207" t="s">
        <v>723</v>
      </c>
      <c r="I176" s="207"/>
      <c r="J176" s="207"/>
      <c r="K176" s="207" t="s">
        <v>688</v>
      </c>
      <c r="L176" s="207"/>
      <c r="M176" s="207">
        <v>48</v>
      </c>
      <c r="N176" s="207"/>
      <c r="O176" s="207"/>
      <c r="P176" s="206"/>
      <c r="Q176" s="205"/>
      <c r="R176" s="204"/>
      <c r="S176" s="204">
        <f>'INFORME DIARIO MAQUINARIA'!$R176-'INFORME DIARIO MAQUINARIA'!$Q176</f>
        <v>0</v>
      </c>
      <c r="T176" s="203"/>
      <c r="U176" s="106"/>
      <c r="V176" s="106" t="str">
        <f>IF(U176-T176=0,"",U176-T176)</f>
        <v/>
      </c>
      <c r="W176" s="106"/>
      <c r="X176" s="106"/>
      <c r="Y176" s="106" t="str">
        <f>IF(X176-W176=0,"",X176-W176)</f>
        <v/>
      </c>
      <c r="Z176" s="106"/>
      <c r="AA176" s="106"/>
      <c r="AB176" s="106">
        <f>'INFORME DIARIO MAQUINARIA'!$AA176-'INFORME DIARIO MAQUINARIA'!$Z176</f>
        <v>0</v>
      </c>
      <c r="AC176" s="106"/>
      <c r="AD176" s="106"/>
      <c r="AE176" s="106" t="str">
        <f>IF(AD176-AC176=0,"",AD176-AC176)</f>
        <v/>
      </c>
      <c r="AF176" s="106"/>
      <c r="AG176" s="106"/>
      <c r="AH176" s="106" t="str">
        <f>IF(AG176-AF176=0,"",AG176-AF176)</f>
        <v/>
      </c>
      <c r="AI176" s="106"/>
      <c r="AJ176" s="106"/>
      <c r="AK176" s="106"/>
      <c r="AL176" s="106"/>
      <c r="AM176" s="106" t="str">
        <f>IF((AK176+AJ176)-AL176=0,"",(AK176+AJ176)-AL176)</f>
        <v/>
      </c>
      <c r="AN176" s="120" t="str">
        <f>IF(OR(AM176="",V176="",V176=0),"",ROUND(AM176/V176,2))</f>
        <v/>
      </c>
      <c r="AO176" s="106" t="str">
        <f>IF(OR(Y176="",AM176="",AM176=0),"",ROUND(Y176/AM176,2))</f>
        <v/>
      </c>
      <c r="AP176" s="106" t="str">
        <f>IF(OR(AM176="",Y176="",Y176=0),"",ROUND(AM176/Y176,2))</f>
        <v/>
      </c>
      <c r="AQ176" s="106" t="str">
        <f>IF(OR(L176="",V176="",V176=0),"",ROUND(L176/V176,1))</f>
        <v/>
      </c>
      <c r="AR176" s="106" t="str">
        <f>IF(OR('INFORME DIARIO MAQUINARIA'!$O176="",'INFORME DIARIO MAQUINARIA'!$AH176="",'INFORME DIARIO MAQUINARIA'!$AH176=0),"",ROUND('INFORME DIARIO MAQUINARIA'!$O176/'INFORME DIARIO MAQUINARIA'!$AH176,1))</f>
        <v/>
      </c>
      <c r="AS176" s="189" t="str">
        <f>IFERROR(IF(OR(V176="",AE176="",V176&lt;=0,AE176&lt;0),"",AE176/V176),"")</f>
        <v/>
      </c>
      <c r="AT176" s="106"/>
      <c r="AU176" s="106"/>
      <c r="AV176" s="106"/>
      <c r="AW176" s="106"/>
      <c r="AX176" s="106"/>
      <c r="AY176" s="106"/>
      <c r="AZ176" s="121"/>
    </row>
    <row r="177" spans="2:52" s="235" customFormat="1" ht="35.25" hidden="1" customHeight="1" x14ac:dyDescent="0.25">
      <c r="B177" s="213">
        <v>46176</v>
      </c>
      <c r="C177" s="348" t="s">
        <v>353</v>
      </c>
      <c r="D177" s="347">
        <v>1</v>
      </c>
      <c r="E177" s="212" t="s">
        <v>367</v>
      </c>
      <c r="F177" s="212" t="s">
        <v>323</v>
      </c>
      <c r="G177" s="212">
        <v>8</v>
      </c>
      <c r="H177" s="212" t="s">
        <v>722</v>
      </c>
      <c r="I177" s="212" t="s">
        <v>697</v>
      </c>
      <c r="J177" s="212"/>
      <c r="K177" s="212" t="s">
        <v>666</v>
      </c>
      <c r="L177" s="212">
        <v>1780</v>
      </c>
      <c r="M177" s="212"/>
      <c r="N177" s="212"/>
      <c r="O177" s="212"/>
      <c r="P177" s="211"/>
      <c r="Q177" s="205"/>
      <c r="R177" s="204"/>
      <c r="S177" s="204">
        <f>'INFORME DIARIO MAQUINARIA'!$R177-'INFORME DIARIO MAQUINARIA'!$Q177</f>
        <v>0</v>
      </c>
      <c r="T177" s="203"/>
      <c r="U177" s="106"/>
      <c r="V177" s="106" t="str">
        <f>IF(U177-T177=0,"",U177-T177)</f>
        <v/>
      </c>
      <c r="W177" s="106"/>
      <c r="X177" s="106"/>
      <c r="Y177" s="106" t="str">
        <f>IF(X177-W177=0,"",X177-W177)</f>
        <v/>
      </c>
      <c r="Z177" s="106"/>
      <c r="AA177" s="106"/>
      <c r="AB177" s="106">
        <f>'INFORME DIARIO MAQUINARIA'!$AA177-'INFORME DIARIO MAQUINARIA'!$Z177</f>
        <v>0</v>
      </c>
      <c r="AC177" s="106"/>
      <c r="AD177" s="106"/>
      <c r="AE177" s="106" t="str">
        <f>IF(AD177-AC177=0,"",AD177-AC177)</f>
        <v/>
      </c>
      <c r="AF177" s="106"/>
      <c r="AG177" s="106"/>
      <c r="AH177" s="106" t="str">
        <f>IF(AG177-AF177=0,"",AG177-AF177)</f>
        <v/>
      </c>
      <c r="AI177" s="106"/>
      <c r="AJ177" s="106"/>
      <c r="AK177" s="106"/>
      <c r="AL177" s="106"/>
      <c r="AM177" s="106" t="str">
        <f>IF((AK177+AJ177)-AL177=0,"",(AK177+AJ177)-AL177)</f>
        <v/>
      </c>
      <c r="AN177" s="120" t="str">
        <f>IF(OR(AM177="",V177="",V177=0),"",ROUND(AM177/V177,2))</f>
        <v/>
      </c>
      <c r="AO177" s="106" t="str">
        <f>IF(OR(Y177="",AM177="",AM177=0),"",ROUND(Y177/AM177,2))</f>
        <v/>
      </c>
      <c r="AP177" s="106" t="str">
        <f>IF(OR(AM177="",Y177="",Y177=0),"",ROUND(AM177/Y177,2))</f>
        <v/>
      </c>
      <c r="AQ177" s="106" t="str">
        <f>IF(OR(L177="",V177="",V177=0),"",ROUND(L177/V177,1))</f>
        <v/>
      </c>
      <c r="AR177" s="106" t="str">
        <f>IF(OR('INFORME DIARIO MAQUINARIA'!$O177="",'INFORME DIARIO MAQUINARIA'!$AH177="",'INFORME DIARIO MAQUINARIA'!$AH177=0),"",ROUND('INFORME DIARIO MAQUINARIA'!$O177/'INFORME DIARIO MAQUINARIA'!$AH177,1))</f>
        <v/>
      </c>
      <c r="AS177" s="189" t="str">
        <f>IFERROR(IF(OR(V177="",AE177="",V177&lt;=0,AE177&lt;0),"",AE177/V177),"")</f>
        <v/>
      </c>
      <c r="AT177" s="106"/>
      <c r="AU177" s="106"/>
      <c r="AV177" s="106"/>
      <c r="AW177" s="106"/>
      <c r="AX177" s="106"/>
      <c r="AY177" s="106"/>
      <c r="AZ177" s="121"/>
    </row>
    <row r="178" spans="2:52" s="235" customFormat="1" ht="33.75" hidden="1" customHeight="1" x14ac:dyDescent="0.25">
      <c r="B178" s="210">
        <v>46176</v>
      </c>
      <c r="C178" s="346" t="s">
        <v>353</v>
      </c>
      <c r="D178" s="345">
        <v>1</v>
      </c>
      <c r="E178" s="201" t="s">
        <v>104</v>
      </c>
      <c r="F178" s="201" t="s">
        <v>211</v>
      </c>
      <c r="G178" s="201">
        <v>8</v>
      </c>
      <c r="H178" s="201" t="s">
        <v>721</v>
      </c>
      <c r="I178" s="201">
        <v>238</v>
      </c>
      <c r="J178" s="201"/>
      <c r="K178" s="201" t="s">
        <v>565</v>
      </c>
      <c r="L178" s="201"/>
      <c r="M178" s="201">
        <v>120</v>
      </c>
      <c r="N178" s="201"/>
      <c r="O178" s="201"/>
      <c r="P178" s="209"/>
      <c r="Q178" s="205"/>
      <c r="R178" s="204"/>
      <c r="S178" s="204">
        <f>'INFORME DIARIO MAQUINARIA'!$R178-'INFORME DIARIO MAQUINARIA'!$Q178</f>
        <v>0</v>
      </c>
      <c r="T178" s="203"/>
      <c r="U178" s="106"/>
      <c r="V178" s="106" t="str">
        <f>IF(U178-T178=0,"",U178-T178)</f>
        <v/>
      </c>
      <c r="W178" s="106"/>
      <c r="X178" s="106"/>
      <c r="Y178" s="106" t="str">
        <f>IF(X178-W178=0,"",X178-W178)</f>
        <v/>
      </c>
      <c r="Z178" s="106"/>
      <c r="AA178" s="106"/>
      <c r="AB178" s="106">
        <f>'INFORME DIARIO MAQUINARIA'!$AA178-'INFORME DIARIO MAQUINARIA'!$Z178</f>
        <v>0</v>
      </c>
      <c r="AC178" s="106"/>
      <c r="AD178" s="106"/>
      <c r="AE178" s="106" t="str">
        <f>IF(AD178-AC178=0,"",AD178-AC178)</f>
        <v/>
      </c>
      <c r="AF178" s="106"/>
      <c r="AG178" s="106"/>
      <c r="AH178" s="106" t="str">
        <f>IF(AG178-AF178=0,"",AG178-AF178)</f>
        <v/>
      </c>
      <c r="AI178" s="106"/>
      <c r="AJ178" s="106"/>
      <c r="AK178" s="106"/>
      <c r="AL178" s="106"/>
      <c r="AM178" s="106" t="str">
        <f>IF((AK178+AJ178)-AL178=0,"",(AK178+AJ178)-AL178)</f>
        <v/>
      </c>
      <c r="AN178" s="120" t="str">
        <f>IF(OR(AM178="",V178="",V178=0),"",ROUND(AM178/V178,2))</f>
        <v/>
      </c>
      <c r="AO178" s="106" t="str">
        <f>IF(OR(Y178="",AM178="",AM178=0),"",ROUND(Y178/AM178,2))</f>
        <v/>
      </c>
      <c r="AP178" s="106" t="str">
        <f>IF(OR(AM178="",Y178="",Y178=0),"",ROUND(AM178/Y178,2))</f>
        <v/>
      </c>
      <c r="AQ178" s="106" t="str">
        <f>IF(OR(L178="",V178="",V178=0),"",ROUND(L178/V178,1))</f>
        <v/>
      </c>
      <c r="AR178" s="106" t="str">
        <f>IF(OR('INFORME DIARIO MAQUINARIA'!$O178="",'INFORME DIARIO MAQUINARIA'!$AH178="",'INFORME DIARIO MAQUINARIA'!$AH178=0),"",ROUND('INFORME DIARIO MAQUINARIA'!$O178/'INFORME DIARIO MAQUINARIA'!$AH178,1))</f>
        <v/>
      </c>
      <c r="AS178" s="189" t="str">
        <f>IFERROR(IF(OR(V178="",AE178="",V178&lt;=0,AE178&lt;0),"",AE178/V178),"")</f>
        <v/>
      </c>
      <c r="AT178" s="106"/>
      <c r="AU178" s="106"/>
      <c r="AV178" s="106"/>
      <c r="AW178" s="106"/>
      <c r="AX178" s="106"/>
      <c r="AY178" s="106"/>
      <c r="AZ178" s="121"/>
    </row>
    <row r="179" spans="2:52" s="235" customFormat="1" ht="36.75" hidden="1" customHeight="1" x14ac:dyDescent="0.25">
      <c r="B179" s="210">
        <v>46176</v>
      </c>
      <c r="C179" s="346" t="s">
        <v>353</v>
      </c>
      <c r="D179" s="345">
        <v>1</v>
      </c>
      <c r="E179" s="201" t="s">
        <v>82</v>
      </c>
      <c r="F179" s="201" t="s">
        <v>660</v>
      </c>
      <c r="G179" s="201">
        <v>8</v>
      </c>
      <c r="H179" s="201" t="s">
        <v>721</v>
      </c>
      <c r="I179" s="201">
        <v>238</v>
      </c>
      <c r="J179" s="201"/>
      <c r="K179" s="201" t="s">
        <v>692</v>
      </c>
      <c r="L179" s="201"/>
      <c r="M179" s="201"/>
      <c r="N179" s="201">
        <v>5</v>
      </c>
      <c r="O179" s="201">
        <v>60</v>
      </c>
      <c r="P179" s="209"/>
      <c r="Q179" s="205"/>
      <c r="R179" s="204"/>
      <c r="S179" s="204">
        <f>'INFORME DIARIO MAQUINARIA'!$R179-'INFORME DIARIO MAQUINARIA'!$Q179</f>
        <v>0</v>
      </c>
      <c r="T179" s="203"/>
      <c r="U179" s="106"/>
      <c r="V179" s="106" t="str">
        <f>IF(U179-T179=0,"",U179-T179)</f>
        <v/>
      </c>
      <c r="W179" s="106"/>
      <c r="X179" s="106"/>
      <c r="Y179" s="106" t="str">
        <f>IF(X179-W179=0,"",X179-W179)</f>
        <v/>
      </c>
      <c r="Z179" s="106"/>
      <c r="AA179" s="106"/>
      <c r="AB179" s="106">
        <f>'INFORME DIARIO MAQUINARIA'!$AA179-'INFORME DIARIO MAQUINARIA'!$Z179</f>
        <v>0</v>
      </c>
      <c r="AC179" s="106"/>
      <c r="AD179" s="106"/>
      <c r="AE179" s="106" t="str">
        <f>IF(AD179-AC179=0,"",AD179-AC179)</f>
        <v/>
      </c>
      <c r="AF179" s="106"/>
      <c r="AG179" s="106"/>
      <c r="AH179" s="106" t="str">
        <f>IF(AG179-AF179=0,"",AG179-AF179)</f>
        <v/>
      </c>
      <c r="AI179" s="106"/>
      <c r="AJ179" s="106"/>
      <c r="AK179" s="106"/>
      <c r="AL179" s="106"/>
      <c r="AM179" s="106" t="str">
        <f>IF((AK179+AJ179)-AL179=0,"",(AK179+AJ179)-AL179)</f>
        <v/>
      </c>
      <c r="AN179" s="120" t="str">
        <f>IF(OR(AM179="",V179="",V179=0),"",ROUND(AM179/V179,2))</f>
        <v/>
      </c>
      <c r="AO179" s="106" t="str">
        <f>IF(OR(Y179="",AM179="",AM179=0),"",ROUND(Y179/AM179,2))</f>
        <v/>
      </c>
      <c r="AP179" s="106" t="str">
        <f>IF(OR(AM179="",Y179="",Y179=0),"",ROUND(AM179/Y179,2))</f>
        <v/>
      </c>
      <c r="AQ179" s="106" t="str">
        <f>IF(OR(L179="",V179="",V179=0),"",ROUND(L179/V179,1))</f>
        <v/>
      </c>
      <c r="AR179" s="106" t="str">
        <f>IF(OR('INFORME DIARIO MAQUINARIA'!$O179="",'INFORME DIARIO MAQUINARIA'!$AH179="",'INFORME DIARIO MAQUINARIA'!$AH179=0),"",ROUND('INFORME DIARIO MAQUINARIA'!$O179/'INFORME DIARIO MAQUINARIA'!$AH179,1))</f>
        <v/>
      </c>
      <c r="AS179" s="189" t="str">
        <f>IFERROR(IF(OR(V179="",AE179="",V179&lt;=0,AE179&lt;0),"",AE179/V179),"")</f>
        <v/>
      </c>
      <c r="AT179" s="106"/>
      <c r="AU179" s="106"/>
      <c r="AV179" s="106"/>
      <c r="AW179" s="106"/>
      <c r="AX179" s="106"/>
      <c r="AY179" s="106"/>
      <c r="AZ179" s="121"/>
    </row>
    <row r="180" spans="2:52" s="235" customFormat="1" ht="34.5" hidden="1" customHeight="1" thickBot="1" x14ac:dyDescent="0.3">
      <c r="B180" s="208">
        <v>46176</v>
      </c>
      <c r="C180" s="353" t="s">
        <v>353</v>
      </c>
      <c r="D180" s="352">
        <v>1</v>
      </c>
      <c r="E180" s="207" t="s">
        <v>228</v>
      </c>
      <c r="F180" s="207" t="s">
        <v>354</v>
      </c>
      <c r="G180" s="207">
        <v>8</v>
      </c>
      <c r="H180" s="207" t="s">
        <v>721</v>
      </c>
      <c r="I180" s="207">
        <v>238</v>
      </c>
      <c r="J180" s="207"/>
      <c r="K180" s="207" t="s">
        <v>692</v>
      </c>
      <c r="L180" s="207"/>
      <c r="M180" s="207"/>
      <c r="N180" s="207">
        <v>5</v>
      </c>
      <c r="O180" s="207">
        <v>60</v>
      </c>
      <c r="P180" s="206"/>
      <c r="Q180" s="205"/>
      <c r="R180" s="204"/>
      <c r="S180" s="204">
        <f>'INFORME DIARIO MAQUINARIA'!$R180-'INFORME DIARIO MAQUINARIA'!$Q180</f>
        <v>0</v>
      </c>
      <c r="T180" s="203"/>
      <c r="U180" s="106"/>
      <c r="V180" s="106" t="str">
        <f>IF(U180-T180=0,"",U180-T180)</f>
        <v/>
      </c>
      <c r="W180" s="106"/>
      <c r="X180" s="106"/>
      <c r="Y180" s="106" t="str">
        <f>IF(X180-W180=0,"",X180-W180)</f>
        <v/>
      </c>
      <c r="Z180" s="106"/>
      <c r="AA180" s="106"/>
      <c r="AB180" s="106">
        <f>'INFORME DIARIO MAQUINARIA'!$AA180-'INFORME DIARIO MAQUINARIA'!$Z180</f>
        <v>0</v>
      </c>
      <c r="AC180" s="106"/>
      <c r="AD180" s="106"/>
      <c r="AE180" s="106" t="str">
        <f>IF(AD180-AC180=0,"",AD180-AC180)</f>
        <v/>
      </c>
      <c r="AF180" s="106"/>
      <c r="AG180" s="106"/>
      <c r="AH180" s="106" t="str">
        <f>IF(AG180-AF180=0,"",AG180-AF180)</f>
        <v/>
      </c>
      <c r="AI180" s="106"/>
      <c r="AJ180" s="106"/>
      <c r="AK180" s="106"/>
      <c r="AL180" s="106"/>
      <c r="AM180" s="106" t="str">
        <f>IF((AK180+AJ180)-AL180=0,"",(AK180+AJ180)-AL180)</f>
        <v/>
      </c>
      <c r="AN180" s="120" t="str">
        <f>IF(OR(AM180="",V180="",V180=0),"",ROUND(AM180/V180,2))</f>
        <v/>
      </c>
      <c r="AO180" s="106" t="str">
        <f>IF(OR(Y180="",AM180="",AM180=0),"",ROUND(Y180/AM180,2))</f>
        <v/>
      </c>
      <c r="AP180" s="106" t="str">
        <f>IF(OR(AM180="",Y180="",Y180=0),"",ROUND(AM180/Y180,2))</f>
        <v/>
      </c>
      <c r="AQ180" s="106" t="str">
        <f>IF(OR(L180="",V180="",V180=0),"",ROUND(L180/V180,1))</f>
        <v/>
      </c>
      <c r="AR180" s="106" t="str">
        <f>IF(OR('INFORME DIARIO MAQUINARIA'!$O180="",'INFORME DIARIO MAQUINARIA'!$AH180="",'INFORME DIARIO MAQUINARIA'!$AH180=0),"",ROUND('INFORME DIARIO MAQUINARIA'!$O180/'INFORME DIARIO MAQUINARIA'!$AH180,1))</f>
        <v/>
      </c>
      <c r="AS180" s="189" t="str">
        <f>IFERROR(IF(OR(V180="",AE180="",V180&lt;=0,AE180&lt;0),"",AE180/V180),"")</f>
        <v/>
      </c>
      <c r="AT180" s="106"/>
      <c r="AU180" s="106"/>
      <c r="AV180" s="106"/>
      <c r="AW180" s="106"/>
      <c r="AX180" s="106"/>
      <c r="AY180" s="106"/>
      <c r="AZ180" s="121"/>
    </row>
    <row r="181" spans="2:52" s="235" customFormat="1" ht="50.25" hidden="1" customHeight="1" x14ac:dyDescent="0.25">
      <c r="B181" s="213">
        <v>46176</v>
      </c>
      <c r="C181" s="348" t="s">
        <v>353</v>
      </c>
      <c r="D181" s="347">
        <v>1</v>
      </c>
      <c r="E181" s="212" t="s">
        <v>118</v>
      </c>
      <c r="F181" s="212" t="s">
        <v>524</v>
      </c>
      <c r="G181" s="212">
        <v>13</v>
      </c>
      <c r="H181" s="212" t="s">
        <v>719</v>
      </c>
      <c r="I181" s="212"/>
      <c r="J181" s="212"/>
      <c r="K181" s="212" t="s">
        <v>720</v>
      </c>
      <c r="L181" s="212"/>
      <c r="M181" s="212"/>
      <c r="N181" s="212">
        <v>5</v>
      </c>
      <c r="O181" s="212">
        <v>60</v>
      </c>
      <c r="P181" s="211"/>
      <c r="Q181" s="205"/>
      <c r="R181" s="204"/>
      <c r="S181" s="204">
        <f>'INFORME DIARIO MAQUINARIA'!$R181-'INFORME DIARIO MAQUINARIA'!$Q181</f>
        <v>0</v>
      </c>
      <c r="T181" s="203"/>
      <c r="U181" s="106"/>
      <c r="V181" s="106" t="str">
        <f>IF(U181-T181=0,"",U181-T181)</f>
        <v/>
      </c>
      <c r="W181" s="106"/>
      <c r="X181" s="106"/>
      <c r="Y181" s="106" t="str">
        <f>IF(X181-W181=0,"",X181-W181)</f>
        <v/>
      </c>
      <c r="Z181" s="106"/>
      <c r="AA181" s="106"/>
      <c r="AB181" s="106">
        <f>'INFORME DIARIO MAQUINARIA'!$AA181-'INFORME DIARIO MAQUINARIA'!$Z181</f>
        <v>0</v>
      </c>
      <c r="AC181" s="106"/>
      <c r="AD181" s="106"/>
      <c r="AE181" s="106" t="str">
        <f>IF(AD181-AC181=0,"",AD181-AC181)</f>
        <v/>
      </c>
      <c r="AF181" s="106"/>
      <c r="AG181" s="106"/>
      <c r="AH181" s="106" t="str">
        <f>IF(AG181-AF181=0,"",AG181-AF181)</f>
        <v/>
      </c>
      <c r="AI181" s="106"/>
      <c r="AJ181" s="106"/>
      <c r="AK181" s="106"/>
      <c r="AL181" s="106"/>
      <c r="AM181" s="106" t="str">
        <f>IF((AK181+AJ181)-AL181=0,"",(AK181+AJ181)-AL181)</f>
        <v/>
      </c>
      <c r="AN181" s="120" t="str">
        <f>IF(OR(AM181="",V181="",V181=0),"",ROUND(AM181/V181,2))</f>
        <v/>
      </c>
      <c r="AO181" s="106" t="str">
        <f>IF(OR(Y181="",AM181="",AM181=0),"",ROUND(Y181/AM181,2))</f>
        <v/>
      </c>
      <c r="AP181" s="106" t="str">
        <f>IF(OR(AM181="",Y181="",Y181=0),"",ROUND(AM181/Y181,2))</f>
        <v/>
      </c>
      <c r="AQ181" s="106" t="str">
        <f>IF(OR(L181="",V181="",V181=0),"",ROUND(L181/V181,1))</f>
        <v/>
      </c>
      <c r="AR181" s="106" t="str">
        <f>IF(OR('INFORME DIARIO MAQUINARIA'!$O181="",'INFORME DIARIO MAQUINARIA'!$AH181="",'INFORME DIARIO MAQUINARIA'!$AH181=0),"",ROUND('INFORME DIARIO MAQUINARIA'!$O181/'INFORME DIARIO MAQUINARIA'!$AH181,1))</f>
        <v/>
      </c>
      <c r="AS181" s="189" t="str">
        <f>IFERROR(IF(OR(V181="",AE181="",V181&lt;=0,AE181&lt;0),"",AE181/V181),"")</f>
        <v/>
      </c>
      <c r="AT181" s="106"/>
      <c r="AU181" s="106"/>
      <c r="AV181" s="106"/>
      <c r="AW181" s="106"/>
      <c r="AX181" s="106"/>
      <c r="AY181" s="106"/>
      <c r="AZ181" s="121"/>
    </row>
    <row r="182" spans="2:52" s="235" customFormat="1" ht="43.5" hidden="1" customHeight="1" x14ac:dyDescent="0.25">
      <c r="B182" s="210">
        <v>46176</v>
      </c>
      <c r="C182" s="346" t="s">
        <v>353</v>
      </c>
      <c r="D182" s="345">
        <v>1</v>
      </c>
      <c r="E182" s="201" t="s">
        <v>100</v>
      </c>
      <c r="F182" s="201" t="s">
        <v>99</v>
      </c>
      <c r="G182" s="201">
        <v>13</v>
      </c>
      <c r="H182" s="201" t="s">
        <v>719</v>
      </c>
      <c r="I182" s="201"/>
      <c r="J182" s="201"/>
      <c r="K182" s="201" t="s">
        <v>720</v>
      </c>
      <c r="L182" s="201"/>
      <c r="M182" s="201"/>
      <c r="N182" s="201">
        <v>5</v>
      </c>
      <c r="O182" s="201">
        <v>60</v>
      </c>
      <c r="P182" s="209"/>
      <c r="Q182" s="205"/>
      <c r="R182" s="204"/>
      <c r="S182" s="204">
        <f>'INFORME DIARIO MAQUINARIA'!$R182-'INFORME DIARIO MAQUINARIA'!$Q182</f>
        <v>0</v>
      </c>
      <c r="T182" s="203"/>
      <c r="U182" s="106"/>
      <c r="V182" s="106" t="str">
        <f>IF(U182-T182=0,"",U182-T182)</f>
        <v/>
      </c>
      <c r="W182" s="106"/>
      <c r="X182" s="106"/>
      <c r="Y182" s="106" t="str">
        <f>IF(X182-W182=0,"",X182-W182)</f>
        <v/>
      </c>
      <c r="Z182" s="106"/>
      <c r="AA182" s="106"/>
      <c r="AB182" s="106">
        <f>'INFORME DIARIO MAQUINARIA'!$AA182-'INFORME DIARIO MAQUINARIA'!$Z182</f>
        <v>0</v>
      </c>
      <c r="AC182" s="106"/>
      <c r="AD182" s="106"/>
      <c r="AE182" s="106" t="str">
        <f>IF(AD182-AC182=0,"",AD182-AC182)</f>
        <v/>
      </c>
      <c r="AF182" s="106"/>
      <c r="AG182" s="106"/>
      <c r="AH182" s="106" t="str">
        <f>IF(AG182-AF182=0,"",AG182-AF182)</f>
        <v/>
      </c>
      <c r="AI182" s="106"/>
      <c r="AJ182" s="106"/>
      <c r="AK182" s="106"/>
      <c r="AL182" s="106"/>
      <c r="AM182" s="106" t="str">
        <f>IF((AK182+AJ182)-AL182=0,"",(AK182+AJ182)-AL182)</f>
        <v/>
      </c>
      <c r="AN182" s="120" t="str">
        <f>IF(OR(AM182="",V182="",V182=0),"",ROUND(AM182/V182,2))</f>
        <v/>
      </c>
      <c r="AO182" s="106" t="str">
        <f>IF(OR(Y182="",AM182="",AM182=0),"",ROUND(Y182/AM182,2))</f>
        <v/>
      </c>
      <c r="AP182" s="106" t="str">
        <f>IF(OR(AM182="",Y182="",Y182=0),"",ROUND(AM182/Y182,2))</f>
        <v/>
      </c>
      <c r="AQ182" s="106" t="str">
        <f>IF(OR(L182="",V182="",V182=0),"",ROUND(L182/V182,1))</f>
        <v/>
      </c>
      <c r="AR182" s="106" t="str">
        <f>IF(OR('INFORME DIARIO MAQUINARIA'!$O182="",'INFORME DIARIO MAQUINARIA'!$AH182="",'INFORME DIARIO MAQUINARIA'!$AH182=0),"",ROUND('INFORME DIARIO MAQUINARIA'!$O182/'INFORME DIARIO MAQUINARIA'!$AH182,1))</f>
        <v/>
      </c>
      <c r="AS182" s="189" t="str">
        <f>IFERROR(IF(OR(V182="",AE182="",V182&lt;=0,AE182&lt;0),"",AE182/V182),"")</f>
        <v/>
      </c>
      <c r="AT182" s="106"/>
      <c r="AU182" s="106"/>
      <c r="AV182" s="106"/>
      <c r="AW182" s="106"/>
      <c r="AX182" s="106"/>
      <c r="AY182" s="106"/>
      <c r="AZ182" s="121"/>
    </row>
    <row r="183" spans="2:52" s="235" customFormat="1" ht="45.75" hidden="1" customHeight="1" thickBot="1" x14ac:dyDescent="0.3">
      <c r="B183" s="208">
        <v>46176</v>
      </c>
      <c r="C183" s="353" t="s">
        <v>353</v>
      </c>
      <c r="D183" s="352">
        <v>1</v>
      </c>
      <c r="E183" s="207" t="s">
        <v>553</v>
      </c>
      <c r="F183" s="207" t="s">
        <v>202</v>
      </c>
      <c r="G183" s="207">
        <v>13</v>
      </c>
      <c r="H183" s="207" t="s">
        <v>719</v>
      </c>
      <c r="I183" s="207"/>
      <c r="J183" s="207" t="s">
        <v>680</v>
      </c>
      <c r="K183" s="207" t="s">
        <v>718</v>
      </c>
      <c r="L183" s="207"/>
      <c r="M183" s="207">
        <v>120</v>
      </c>
      <c r="N183" s="207"/>
      <c r="O183" s="207"/>
      <c r="P183" s="206">
        <v>75</v>
      </c>
      <c r="Q183" s="205"/>
      <c r="R183" s="204"/>
      <c r="S183" s="204">
        <f>'INFORME DIARIO MAQUINARIA'!$R183-'INFORME DIARIO MAQUINARIA'!$Q183</f>
        <v>0</v>
      </c>
      <c r="T183" s="203"/>
      <c r="U183" s="106"/>
      <c r="V183" s="106" t="str">
        <f>IF(U183-T183=0,"",U183-T183)</f>
        <v/>
      </c>
      <c r="W183" s="106"/>
      <c r="X183" s="106"/>
      <c r="Y183" s="106" t="str">
        <f>IF(X183-W183=0,"",X183-W183)</f>
        <v/>
      </c>
      <c r="Z183" s="106"/>
      <c r="AA183" s="106"/>
      <c r="AB183" s="106">
        <f>'INFORME DIARIO MAQUINARIA'!$AA183-'INFORME DIARIO MAQUINARIA'!$Z183</f>
        <v>0</v>
      </c>
      <c r="AC183" s="106"/>
      <c r="AD183" s="106"/>
      <c r="AE183" s="106" t="str">
        <f>IF(AD183-AC183=0,"",AD183-AC183)</f>
        <v/>
      </c>
      <c r="AF183" s="106"/>
      <c r="AG183" s="106"/>
      <c r="AH183" s="106" t="str">
        <f>IF(AG183-AF183=0,"",AG183-AF183)</f>
        <v/>
      </c>
      <c r="AI183" s="106"/>
      <c r="AJ183" s="106"/>
      <c r="AK183" s="106"/>
      <c r="AL183" s="106"/>
      <c r="AM183" s="106" t="str">
        <f>IF((AK183+AJ183)-AL183=0,"",(AK183+AJ183)-AL183)</f>
        <v/>
      </c>
      <c r="AN183" s="120" t="str">
        <f>IF(OR(AM183="",V183="",V183=0),"",ROUND(AM183/V183,2))</f>
        <v/>
      </c>
      <c r="AO183" s="106" t="str">
        <f>IF(OR(Y183="",AM183="",AM183=0),"",ROUND(Y183/AM183,2))</f>
        <v/>
      </c>
      <c r="AP183" s="106" t="str">
        <f>IF(OR(AM183="",Y183="",Y183=0),"",ROUND(AM183/Y183,2))</f>
        <v/>
      </c>
      <c r="AQ183" s="106" t="str">
        <f>IF(OR(L183="",V183="",V183=0),"",ROUND(L183/V183,1))</f>
        <v/>
      </c>
      <c r="AR183" s="106" t="str">
        <f>IF(OR('INFORME DIARIO MAQUINARIA'!$O183="",'INFORME DIARIO MAQUINARIA'!$AH183="",'INFORME DIARIO MAQUINARIA'!$AH183=0),"",ROUND('INFORME DIARIO MAQUINARIA'!$O183/'INFORME DIARIO MAQUINARIA'!$AH183,1))</f>
        <v/>
      </c>
      <c r="AS183" s="189" t="str">
        <f>IFERROR(IF(OR(V183="",AE183="",V183&lt;=0,AE183&lt;0),"",AE183/V183),"")</f>
        <v/>
      </c>
      <c r="AT183" s="106"/>
      <c r="AU183" s="106"/>
      <c r="AV183" s="106"/>
      <c r="AW183" s="106"/>
      <c r="AX183" s="106"/>
      <c r="AY183" s="106"/>
      <c r="AZ183" s="121"/>
    </row>
    <row r="184" spans="2:52" s="235" customFormat="1" ht="42.75" hidden="1" customHeight="1" x14ac:dyDescent="0.25">
      <c r="B184" s="213">
        <v>46176</v>
      </c>
      <c r="C184" s="348" t="s">
        <v>353</v>
      </c>
      <c r="D184" s="347">
        <v>1</v>
      </c>
      <c r="E184" s="212" t="s">
        <v>193</v>
      </c>
      <c r="F184" s="212" t="s">
        <v>358</v>
      </c>
      <c r="G184" s="212">
        <v>14</v>
      </c>
      <c r="H184" s="212" t="s">
        <v>716</v>
      </c>
      <c r="I184" s="212"/>
      <c r="J184" s="212"/>
      <c r="K184" s="212" t="s">
        <v>566</v>
      </c>
      <c r="L184" s="212">
        <v>1860</v>
      </c>
      <c r="M184" s="212"/>
      <c r="N184" s="212"/>
      <c r="O184" s="212"/>
      <c r="P184" s="211"/>
      <c r="Q184" s="205"/>
      <c r="R184" s="204"/>
      <c r="S184" s="204">
        <f>'INFORME DIARIO MAQUINARIA'!$R184-'INFORME DIARIO MAQUINARIA'!$Q184</f>
        <v>0</v>
      </c>
      <c r="T184" s="203"/>
      <c r="U184" s="106"/>
      <c r="V184" s="106" t="str">
        <f>IF(U184-T184=0,"",U184-T184)</f>
        <v/>
      </c>
      <c r="W184" s="106"/>
      <c r="X184" s="106"/>
      <c r="Y184" s="106" t="str">
        <f>IF(X184-W184=0,"",X184-W184)</f>
        <v/>
      </c>
      <c r="Z184" s="106"/>
      <c r="AA184" s="106"/>
      <c r="AB184" s="106">
        <f>'INFORME DIARIO MAQUINARIA'!$AA184-'INFORME DIARIO MAQUINARIA'!$Z184</f>
        <v>0</v>
      </c>
      <c r="AC184" s="106"/>
      <c r="AD184" s="106"/>
      <c r="AE184" s="106" t="str">
        <f>IF(AD184-AC184=0,"",AD184-AC184)</f>
        <v/>
      </c>
      <c r="AF184" s="106"/>
      <c r="AG184" s="106"/>
      <c r="AH184" s="106" t="str">
        <f>IF(AG184-AF184=0,"",AG184-AF184)</f>
        <v/>
      </c>
      <c r="AI184" s="106"/>
      <c r="AJ184" s="106"/>
      <c r="AK184" s="106"/>
      <c r="AL184" s="106"/>
      <c r="AM184" s="106" t="str">
        <f>IF((AK184+AJ184)-AL184=0,"",(AK184+AJ184)-AL184)</f>
        <v/>
      </c>
      <c r="AN184" s="120" t="str">
        <f>IF(OR(AM184="",V184="",V184=0),"",ROUND(AM184/V184,2))</f>
        <v/>
      </c>
      <c r="AO184" s="106" t="str">
        <f>IF(OR(Y184="",AM184="",AM184=0),"",ROUND(Y184/AM184,2))</f>
        <v/>
      </c>
      <c r="AP184" s="106" t="str">
        <f>IF(OR(AM184="",Y184="",Y184=0),"",ROUND(AM184/Y184,2))</f>
        <v/>
      </c>
      <c r="AQ184" s="106" t="str">
        <f>IF(OR(L184="",V184="",V184=0),"",ROUND(L184/V184,1))</f>
        <v/>
      </c>
      <c r="AR184" s="106" t="str">
        <f>IF(OR('INFORME DIARIO MAQUINARIA'!$O184="",'INFORME DIARIO MAQUINARIA'!$AH184="",'INFORME DIARIO MAQUINARIA'!$AH184=0),"",ROUND('INFORME DIARIO MAQUINARIA'!$O184/'INFORME DIARIO MAQUINARIA'!$AH184,1))</f>
        <v/>
      </c>
      <c r="AS184" s="189" t="str">
        <f>IFERROR(IF(OR(V184="",AE184="",V184&lt;=0,AE184&lt;0),"",AE184/V184),"")</f>
        <v/>
      </c>
      <c r="AT184" s="106"/>
      <c r="AU184" s="106"/>
      <c r="AV184" s="106"/>
      <c r="AW184" s="106"/>
      <c r="AX184" s="106"/>
      <c r="AY184" s="106"/>
      <c r="AZ184" s="121"/>
    </row>
    <row r="185" spans="2:52" s="235" customFormat="1" ht="30.75" hidden="1" customHeight="1" x14ac:dyDescent="0.25">
      <c r="B185" s="210">
        <v>46176</v>
      </c>
      <c r="C185" s="346" t="s">
        <v>57</v>
      </c>
      <c r="D185" s="345">
        <v>1</v>
      </c>
      <c r="E185" s="201" t="s">
        <v>76</v>
      </c>
      <c r="F185" s="201" t="s">
        <v>75</v>
      </c>
      <c r="G185" s="201">
        <v>14</v>
      </c>
      <c r="H185" s="201" t="s">
        <v>716</v>
      </c>
      <c r="I185" s="201"/>
      <c r="J185" s="201"/>
      <c r="K185" s="201" t="s">
        <v>717</v>
      </c>
      <c r="L185" s="201"/>
      <c r="M185" s="201"/>
      <c r="N185" s="201">
        <v>1</v>
      </c>
      <c r="O185" s="201"/>
      <c r="P185" s="209"/>
      <c r="Q185" s="205"/>
      <c r="R185" s="204"/>
      <c r="S185" s="204">
        <f>'INFORME DIARIO MAQUINARIA'!$R185-'INFORME DIARIO MAQUINARIA'!$Q185</f>
        <v>0</v>
      </c>
      <c r="T185" s="203"/>
      <c r="U185" s="106"/>
      <c r="V185" s="106" t="str">
        <f>IF(U185-T185=0,"",U185-T185)</f>
        <v/>
      </c>
      <c r="W185" s="106"/>
      <c r="X185" s="106"/>
      <c r="Y185" s="106" t="str">
        <f>IF(X185-W185=0,"",X185-W185)</f>
        <v/>
      </c>
      <c r="Z185" s="106"/>
      <c r="AA185" s="106"/>
      <c r="AB185" s="106">
        <f>'INFORME DIARIO MAQUINARIA'!$AA185-'INFORME DIARIO MAQUINARIA'!$Z185</f>
        <v>0</v>
      </c>
      <c r="AC185" s="106"/>
      <c r="AD185" s="106"/>
      <c r="AE185" s="106" t="str">
        <f>IF(AD185-AC185=0,"",AD185-AC185)</f>
        <v/>
      </c>
      <c r="AF185" s="106"/>
      <c r="AG185" s="106"/>
      <c r="AH185" s="106" t="str">
        <f>IF(AG185-AF185=0,"",AG185-AF185)</f>
        <v/>
      </c>
      <c r="AI185" s="106"/>
      <c r="AJ185" s="106"/>
      <c r="AK185" s="106"/>
      <c r="AL185" s="106"/>
      <c r="AM185" s="106" t="str">
        <f>IF((AK185+AJ185)-AL185=0,"",(AK185+AJ185)-AL185)</f>
        <v/>
      </c>
      <c r="AN185" s="120" t="str">
        <f>IF(OR(AM185="",V185="",V185=0),"",ROUND(AM185/V185,2))</f>
        <v/>
      </c>
      <c r="AO185" s="106" t="str">
        <f>IF(OR(Y185="",AM185="",AM185=0),"",ROUND(Y185/AM185,2))</f>
        <v/>
      </c>
      <c r="AP185" s="106" t="str">
        <f>IF(OR(AM185="",Y185="",Y185=0),"",ROUND(AM185/Y185,2))</f>
        <v/>
      </c>
      <c r="AQ185" s="106" t="str">
        <f>IF(OR(L185="",V185="",V185=0),"",ROUND(L185/V185,1))</f>
        <v/>
      </c>
      <c r="AR185" s="106" t="str">
        <f>IF(OR('INFORME DIARIO MAQUINARIA'!$O185="",'INFORME DIARIO MAQUINARIA'!$AH185="",'INFORME DIARIO MAQUINARIA'!$AH185=0),"",ROUND('INFORME DIARIO MAQUINARIA'!$O185/'INFORME DIARIO MAQUINARIA'!$AH185,1))</f>
        <v/>
      </c>
      <c r="AS185" s="189" t="str">
        <f>IFERROR(IF(OR(V185="",AE185="",V185&lt;=0,AE185&lt;0),"",AE185/V185),"")</f>
        <v/>
      </c>
      <c r="AT185" s="106"/>
      <c r="AU185" s="106"/>
      <c r="AV185" s="106"/>
      <c r="AW185" s="106"/>
      <c r="AX185" s="106"/>
      <c r="AY185" s="106"/>
      <c r="AZ185" s="121"/>
    </row>
    <row r="186" spans="2:52" s="235" customFormat="1" ht="36.75" hidden="1" customHeight="1" thickBot="1" x14ac:dyDescent="0.3">
      <c r="B186" s="208">
        <v>46176</v>
      </c>
      <c r="C186" s="353" t="s">
        <v>353</v>
      </c>
      <c r="D186" s="352">
        <v>1</v>
      </c>
      <c r="E186" s="207" t="s">
        <v>387</v>
      </c>
      <c r="F186" s="207" t="s">
        <v>386</v>
      </c>
      <c r="G186" s="207">
        <v>14</v>
      </c>
      <c r="H186" s="207" t="s">
        <v>716</v>
      </c>
      <c r="I186" s="207"/>
      <c r="J186" s="207"/>
      <c r="K186" s="207" t="s">
        <v>566</v>
      </c>
      <c r="L186" s="207">
        <v>1730</v>
      </c>
      <c r="M186" s="207"/>
      <c r="N186" s="207"/>
      <c r="O186" s="207"/>
      <c r="P186" s="206"/>
      <c r="Q186" s="205"/>
      <c r="R186" s="204"/>
      <c r="S186" s="204">
        <f>'INFORME DIARIO MAQUINARIA'!$R186-'INFORME DIARIO MAQUINARIA'!$Q186</f>
        <v>0</v>
      </c>
      <c r="T186" s="203"/>
      <c r="U186" s="106"/>
      <c r="V186" s="106" t="str">
        <f>IF(U186-T186=0,"",U186-T186)</f>
        <v/>
      </c>
      <c r="W186" s="106"/>
      <c r="X186" s="106"/>
      <c r="Y186" s="106" t="str">
        <f>IF(X186-W186=0,"",X186-W186)</f>
        <v/>
      </c>
      <c r="Z186" s="106"/>
      <c r="AA186" s="106"/>
      <c r="AB186" s="106">
        <f>'INFORME DIARIO MAQUINARIA'!$AA186-'INFORME DIARIO MAQUINARIA'!$Z186</f>
        <v>0</v>
      </c>
      <c r="AC186" s="106"/>
      <c r="AD186" s="106"/>
      <c r="AE186" s="106" t="str">
        <f>IF(AD186-AC186=0,"",AD186-AC186)</f>
        <v/>
      </c>
      <c r="AF186" s="106"/>
      <c r="AG186" s="106"/>
      <c r="AH186" s="106" t="str">
        <f>IF(AG186-AF186=0,"",AG186-AF186)</f>
        <v/>
      </c>
      <c r="AI186" s="106"/>
      <c r="AJ186" s="106"/>
      <c r="AK186" s="106"/>
      <c r="AL186" s="106"/>
      <c r="AM186" s="106" t="str">
        <f>IF((AK186+AJ186)-AL186=0,"",(AK186+AJ186)-AL186)</f>
        <v/>
      </c>
      <c r="AN186" s="120" t="str">
        <f>IF(OR(AM186="",V186="",V186=0),"",ROUND(AM186/V186,2))</f>
        <v/>
      </c>
      <c r="AO186" s="106" t="str">
        <f>IF(OR(Y186="",AM186="",AM186=0),"",ROUND(Y186/AM186,2))</f>
        <v/>
      </c>
      <c r="AP186" s="106" t="str">
        <f>IF(OR(AM186="",Y186="",Y186=0),"",ROUND(AM186/Y186,2))</f>
        <v/>
      </c>
      <c r="AQ186" s="106" t="str">
        <f>IF(OR(L186="",V186="",V186=0),"",ROUND(L186/V186,1))</f>
        <v/>
      </c>
      <c r="AR186" s="106" t="str">
        <f>IF(OR('INFORME DIARIO MAQUINARIA'!$O186="",'INFORME DIARIO MAQUINARIA'!$AH186="",'INFORME DIARIO MAQUINARIA'!$AH186=0),"",ROUND('INFORME DIARIO MAQUINARIA'!$O186/'INFORME DIARIO MAQUINARIA'!$AH186,1))</f>
        <v/>
      </c>
      <c r="AS186" s="189" t="str">
        <f>IFERROR(IF(OR(V186="",AE186="",V186&lt;=0,AE186&lt;0),"",AE186/V186),"")</f>
        <v/>
      </c>
      <c r="AT186" s="106"/>
      <c r="AU186" s="106"/>
      <c r="AV186" s="106"/>
      <c r="AW186" s="106"/>
      <c r="AX186" s="106"/>
      <c r="AY186" s="106"/>
      <c r="AZ186" s="121"/>
    </row>
    <row r="187" spans="2:52" s="235" customFormat="1" ht="42.75" hidden="1" customHeight="1" thickBot="1" x14ac:dyDescent="0.3">
      <c r="B187" s="213">
        <v>46177</v>
      </c>
      <c r="C187" s="344" t="s">
        <v>56</v>
      </c>
      <c r="D187" s="343"/>
      <c r="E187" s="249"/>
      <c r="F187" s="249"/>
      <c r="G187" s="249"/>
      <c r="H187" s="249"/>
      <c r="I187" s="249"/>
      <c r="J187" s="249" t="s">
        <v>714</v>
      </c>
      <c r="K187" s="249" t="s">
        <v>713</v>
      </c>
      <c r="L187" s="212"/>
      <c r="M187" s="212"/>
      <c r="N187" s="212"/>
      <c r="O187" s="212"/>
      <c r="P187" s="211"/>
      <c r="Q187" s="205"/>
      <c r="R187" s="204"/>
      <c r="S187" s="204">
        <f>'INFORME DIARIO MAQUINARIA'!$R187-'INFORME DIARIO MAQUINARIA'!$Q187</f>
        <v>0</v>
      </c>
      <c r="T187" s="203"/>
      <c r="U187" s="106"/>
      <c r="V187" s="106" t="str">
        <f>IF(U187-T187=0,"",U187-T187)</f>
        <v/>
      </c>
      <c r="W187" s="106"/>
      <c r="X187" s="106"/>
      <c r="Y187" s="106" t="str">
        <f>IF(X187-W187=0,"",X187-W187)</f>
        <v/>
      </c>
      <c r="Z187" s="106"/>
      <c r="AA187" s="106"/>
      <c r="AB187" s="106">
        <f>'INFORME DIARIO MAQUINARIA'!$AA187-'INFORME DIARIO MAQUINARIA'!$Z187</f>
        <v>0</v>
      </c>
      <c r="AC187" s="106"/>
      <c r="AD187" s="106"/>
      <c r="AE187" s="106" t="str">
        <f>IF(AD187-AC187=0,"",AD187-AC187)</f>
        <v/>
      </c>
      <c r="AF187" s="106"/>
      <c r="AG187" s="106"/>
      <c r="AH187" s="106" t="str">
        <f>IF(AG187-AF187=0,"",AG187-AF187)</f>
        <v/>
      </c>
      <c r="AI187" s="106"/>
      <c r="AJ187" s="106"/>
      <c r="AK187" s="106"/>
      <c r="AL187" s="106"/>
      <c r="AM187" s="106" t="str">
        <f>IF((AK187+AJ187)-AL187=0,"",(AK187+AJ187)-AL187)</f>
        <v/>
      </c>
      <c r="AN187" s="120" t="str">
        <f>IF(OR(AM187="",V187="",V187=0),"",ROUND(AM187/V187,2))</f>
        <v/>
      </c>
      <c r="AO187" s="106" t="str">
        <f>IF(OR(Y187="",AM187="",AM187=0),"",ROUND(Y187/AM187,2))</f>
        <v/>
      </c>
      <c r="AP187" s="106" t="str">
        <f>IF(OR(AM187="",Y187="",Y187=0),"",ROUND(AM187/Y187,2))</f>
        <v/>
      </c>
      <c r="AQ187" s="106" t="str">
        <f>IF(OR(L187="",V187="",V187=0),"",ROUND(L187/V187,1))</f>
        <v/>
      </c>
      <c r="AR187" s="106" t="str">
        <f>IF(OR('INFORME DIARIO MAQUINARIA'!$O187="",'INFORME DIARIO MAQUINARIA'!$AH187="",'INFORME DIARIO MAQUINARIA'!$AH187=0),"",ROUND('INFORME DIARIO MAQUINARIA'!$O187/'INFORME DIARIO MAQUINARIA'!$AH187,1))</f>
        <v/>
      </c>
      <c r="AS187" s="189" t="str">
        <f>IFERROR(IF(OR(V187="",AE187="",V187&lt;=0,AE187&lt;0),"",AE187/V187),"")</f>
        <v/>
      </c>
      <c r="AT187" s="106"/>
      <c r="AU187" s="106"/>
      <c r="AV187" s="106"/>
      <c r="AW187" s="106"/>
      <c r="AX187" s="106"/>
      <c r="AY187" s="106"/>
      <c r="AZ187" s="121"/>
    </row>
    <row r="188" spans="2:52" s="235" customFormat="1" ht="39" hidden="1" customHeight="1" thickBot="1" x14ac:dyDescent="0.3">
      <c r="B188" s="213">
        <v>46178</v>
      </c>
      <c r="C188" s="344" t="s">
        <v>60</v>
      </c>
      <c r="D188" s="343"/>
      <c r="E188" s="249"/>
      <c r="F188" s="249"/>
      <c r="G188" s="249"/>
      <c r="H188" s="249"/>
      <c r="I188" s="249"/>
      <c r="J188" s="249" t="s">
        <v>714</v>
      </c>
      <c r="K188" s="249" t="s">
        <v>537</v>
      </c>
      <c r="L188" s="212"/>
      <c r="M188" s="212"/>
      <c r="N188" s="212"/>
      <c r="O188" s="212"/>
      <c r="P188" s="211"/>
      <c r="Q188" s="205"/>
      <c r="R188" s="204"/>
      <c r="S188" s="204">
        <f>'INFORME DIARIO MAQUINARIA'!$R188-'INFORME DIARIO MAQUINARIA'!$Q188</f>
        <v>0</v>
      </c>
      <c r="T188" s="203"/>
      <c r="U188" s="106"/>
      <c r="V188" s="106" t="str">
        <f>IF(U188-T188=0,"",U188-T188)</f>
        <v/>
      </c>
      <c r="W188" s="106"/>
      <c r="X188" s="106"/>
      <c r="Y188" s="106" t="str">
        <f>IF(X188-W188=0,"",X188-W188)</f>
        <v/>
      </c>
      <c r="Z188" s="106"/>
      <c r="AA188" s="106"/>
      <c r="AB188" s="106">
        <f>'INFORME DIARIO MAQUINARIA'!$AA188-'INFORME DIARIO MAQUINARIA'!$Z188</f>
        <v>0</v>
      </c>
      <c r="AC188" s="106"/>
      <c r="AD188" s="106"/>
      <c r="AE188" s="106" t="str">
        <f>IF(AD188-AC188=0,"",AD188-AC188)</f>
        <v/>
      </c>
      <c r="AF188" s="106"/>
      <c r="AG188" s="106"/>
      <c r="AH188" s="106" t="str">
        <f>IF(AG188-AF188=0,"",AG188-AF188)</f>
        <v/>
      </c>
      <c r="AI188" s="106"/>
      <c r="AJ188" s="106"/>
      <c r="AK188" s="106"/>
      <c r="AL188" s="106"/>
      <c r="AM188" s="106" t="str">
        <f>IF((AK188+AJ188)-AL188=0,"",(AK188+AJ188)-AL188)</f>
        <v/>
      </c>
      <c r="AN188" s="120" t="str">
        <f>IF(OR(AM188="",V188="",V188=0),"",ROUND(AM188/V188,2))</f>
        <v/>
      </c>
      <c r="AO188" s="106" t="str">
        <f>IF(OR(Y188="",AM188="",AM188=0),"",ROUND(Y188/AM188,2))</f>
        <v/>
      </c>
      <c r="AP188" s="106" t="str">
        <f>IF(OR(AM188="",Y188="",Y188=0),"",ROUND(AM188/Y188,2))</f>
        <v/>
      </c>
      <c r="AQ188" s="106" t="str">
        <f>IF(OR(L188="",V188="",V188=0),"",ROUND(L188/V188,1))</f>
        <v/>
      </c>
      <c r="AR188" s="106" t="str">
        <f>IF(OR('INFORME DIARIO MAQUINARIA'!$O188="",'INFORME DIARIO MAQUINARIA'!$AH188="",'INFORME DIARIO MAQUINARIA'!$AH188=0),"",ROUND('INFORME DIARIO MAQUINARIA'!$O188/'INFORME DIARIO MAQUINARIA'!$AH188,1))</f>
        <v/>
      </c>
      <c r="AS188" s="189" t="str">
        <f>IFERROR(IF(OR(V188="",AE188="",V188&lt;=0,AE188&lt;0),"",AE188/V188),"")</f>
        <v/>
      </c>
      <c r="AT188" s="106"/>
      <c r="AU188" s="106"/>
      <c r="AV188" s="106"/>
      <c r="AW188" s="106"/>
      <c r="AX188" s="106"/>
      <c r="AY188" s="106"/>
      <c r="AZ188" s="121"/>
    </row>
    <row r="189" spans="2:52" s="235" customFormat="1" ht="45" hidden="1" customHeight="1" x14ac:dyDescent="0.25">
      <c r="B189" s="213">
        <v>46179</v>
      </c>
      <c r="C189" s="348" t="s">
        <v>149</v>
      </c>
      <c r="D189" s="347">
        <v>1</v>
      </c>
      <c r="E189" s="212" t="s">
        <v>164</v>
      </c>
      <c r="F189" s="212" t="s">
        <v>163</v>
      </c>
      <c r="G189" s="212">
        <v>9</v>
      </c>
      <c r="H189" s="212" t="s">
        <v>715</v>
      </c>
      <c r="I189" s="212">
        <v>133</v>
      </c>
      <c r="J189" s="212"/>
      <c r="K189" s="212" t="s">
        <v>666</v>
      </c>
      <c r="L189" s="212">
        <v>750</v>
      </c>
      <c r="M189" s="212"/>
      <c r="N189" s="212"/>
      <c r="O189" s="212"/>
      <c r="P189" s="211"/>
      <c r="Q189" s="205"/>
      <c r="R189" s="204"/>
      <c r="S189" s="204">
        <f>'INFORME DIARIO MAQUINARIA'!$R189-'INFORME DIARIO MAQUINARIA'!$Q189</f>
        <v>0</v>
      </c>
      <c r="T189" s="203"/>
      <c r="U189" s="106"/>
      <c r="V189" s="106" t="str">
        <f>IF(U189-T189=0,"",U189-T189)</f>
        <v/>
      </c>
      <c r="W189" s="106"/>
      <c r="X189" s="106"/>
      <c r="Y189" s="106" t="str">
        <f>IF(X189-W189=0,"",X189-W189)</f>
        <v/>
      </c>
      <c r="Z189" s="106"/>
      <c r="AA189" s="106"/>
      <c r="AB189" s="106">
        <f>'INFORME DIARIO MAQUINARIA'!$AA189-'INFORME DIARIO MAQUINARIA'!$Z189</f>
        <v>0</v>
      </c>
      <c r="AC189" s="106"/>
      <c r="AD189" s="106"/>
      <c r="AE189" s="106" t="str">
        <f>IF(AD189-AC189=0,"",AD189-AC189)</f>
        <v/>
      </c>
      <c r="AF189" s="106"/>
      <c r="AG189" s="106"/>
      <c r="AH189" s="106" t="str">
        <f>IF(AG189-AF189=0,"",AG189-AF189)</f>
        <v/>
      </c>
      <c r="AI189" s="106"/>
      <c r="AJ189" s="106"/>
      <c r="AK189" s="106"/>
      <c r="AL189" s="106"/>
      <c r="AM189" s="106" t="str">
        <f>IF((AK189+AJ189)-AL189=0,"",(AK189+AJ189)-AL189)</f>
        <v/>
      </c>
      <c r="AN189" s="120" t="str">
        <f>IF(OR(AM189="",V189="",V189=0),"",ROUND(AM189/V189,2))</f>
        <v/>
      </c>
      <c r="AO189" s="106" t="str">
        <f>IF(OR(Y189="",AM189="",AM189=0),"",ROUND(Y189/AM189,2))</f>
        <v/>
      </c>
      <c r="AP189" s="106" t="str">
        <f>IF(OR(AM189="",Y189="",Y189=0),"",ROUND(AM189/Y189,2))</f>
        <v/>
      </c>
      <c r="AQ189" s="106" t="str">
        <f>IF(OR(L189="",V189="",V189=0),"",ROUND(L189/V189,1))</f>
        <v/>
      </c>
      <c r="AR189" s="106" t="str">
        <f>IF(OR('INFORME DIARIO MAQUINARIA'!$O189="",'INFORME DIARIO MAQUINARIA'!$AH189="",'INFORME DIARIO MAQUINARIA'!$AH189=0),"",ROUND('INFORME DIARIO MAQUINARIA'!$O189/'INFORME DIARIO MAQUINARIA'!$AH189,1))</f>
        <v/>
      </c>
      <c r="AS189" s="189" t="str">
        <f>IFERROR(IF(OR(V189="",AE189="",V189&lt;=0,AE189&lt;0),"",AE189/V189),"")</f>
        <v/>
      </c>
      <c r="AT189" s="106"/>
      <c r="AU189" s="106"/>
      <c r="AV189" s="106"/>
      <c r="AW189" s="106"/>
      <c r="AX189" s="106"/>
      <c r="AY189" s="106"/>
      <c r="AZ189" s="121"/>
    </row>
    <row r="190" spans="2:52" s="235" customFormat="1" ht="42.75" hidden="1" customHeight="1" thickBot="1" x14ac:dyDescent="0.3">
      <c r="B190" s="210">
        <v>46179</v>
      </c>
      <c r="C190" s="346" t="s">
        <v>149</v>
      </c>
      <c r="D190" s="345">
        <v>1</v>
      </c>
      <c r="E190" s="201" t="s">
        <v>193</v>
      </c>
      <c r="F190" s="201" t="s">
        <v>358</v>
      </c>
      <c r="G190" s="201">
        <v>9</v>
      </c>
      <c r="H190" s="201" t="s">
        <v>534</v>
      </c>
      <c r="I190" s="201">
        <v>114</v>
      </c>
      <c r="J190" s="201"/>
      <c r="K190" s="201" t="s">
        <v>68</v>
      </c>
      <c r="L190" s="201">
        <v>600</v>
      </c>
      <c r="M190" s="201"/>
      <c r="N190" s="201"/>
      <c r="O190" s="201"/>
      <c r="P190" s="209"/>
      <c r="Q190" s="205"/>
      <c r="R190" s="204"/>
      <c r="S190" s="204">
        <f>'INFORME DIARIO MAQUINARIA'!$R190-'INFORME DIARIO MAQUINARIA'!$Q190</f>
        <v>0</v>
      </c>
      <c r="T190" s="203"/>
      <c r="U190" s="106"/>
      <c r="V190" s="106" t="str">
        <f>IF(U190-T190=0,"",U190-T190)</f>
        <v/>
      </c>
      <c r="W190" s="106"/>
      <c r="X190" s="106"/>
      <c r="Y190" s="106" t="str">
        <f>IF(X190-W190=0,"",X190-W190)</f>
        <v/>
      </c>
      <c r="Z190" s="106"/>
      <c r="AA190" s="106"/>
      <c r="AB190" s="106">
        <f>'INFORME DIARIO MAQUINARIA'!$AA190-'INFORME DIARIO MAQUINARIA'!$Z190</f>
        <v>0</v>
      </c>
      <c r="AC190" s="106"/>
      <c r="AD190" s="106"/>
      <c r="AE190" s="106" t="str">
        <f>IF(AD190-AC190=0,"",AD190-AC190)</f>
        <v/>
      </c>
      <c r="AF190" s="106"/>
      <c r="AG190" s="106"/>
      <c r="AH190" s="106" t="str">
        <f>IF(AG190-AF190=0,"",AG190-AF190)</f>
        <v/>
      </c>
      <c r="AI190" s="106"/>
      <c r="AJ190" s="106"/>
      <c r="AK190" s="106"/>
      <c r="AL190" s="106"/>
      <c r="AM190" s="106" t="str">
        <f>IF((AK190+AJ190)-AL190=0,"",(AK190+AJ190)-AL190)</f>
        <v/>
      </c>
      <c r="AN190" s="120" t="str">
        <f>IF(OR(AM190="",V190="",V190=0),"",ROUND(AM190/V190,2))</f>
        <v/>
      </c>
      <c r="AO190" s="106" t="str">
        <f>IF(OR(Y190="",AM190="",AM190=0),"",ROUND(Y190/AM190,2))</f>
        <v/>
      </c>
      <c r="AP190" s="106" t="str">
        <f>IF(OR(AM190="",Y190="",Y190=0),"",ROUND(AM190/Y190,2))</f>
        <v/>
      </c>
      <c r="AQ190" s="106" t="str">
        <f>IF(OR(L190="",V190="",V190=0),"",ROUND(L190/V190,1))</f>
        <v/>
      </c>
      <c r="AR190" s="106" t="str">
        <f>IF(OR('INFORME DIARIO MAQUINARIA'!$O190="",'INFORME DIARIO MAQUINARIA'!$AH190="",'INFORME DIARIO MAQUINARIA'!$AH190=0),"",ROUND('INFORME DIARIO MAQUINARIA'!$O190/'INFORME DIARIO MAQUINARIA'!$AH190,1))</f>
        <v/>
      </c>
      <c r="AS190" s="189" t="str">
        <f>IFERROR(IF(OR(V190="",AE190="",V190&lt;=0,AE190&lt;0),"",AE190/V190),"")</f>
        <v/>
      </c>
      <c r="AT190" s="106"/>
      <c r="AU190" s="106"/>
      <c r="AV190" s="106"/>
      <c r="AW190" s="106"/>
      <c r="AX190" s="106"/>
      <c r="AY190" s="106"/>
      <c r="AZ190" s="121"/>
    </row>
    <row r="191" spans="2:52" s="235" customFormat="1" ht="42.75" hidden="1" customHeight="1" thickBot="1" x14ac:dyDescent="0.3">
      <c r="B191" s="213">
        <v>46181</v>
      </c>
      <c r="C191" s="344" t="s">
        <v>110</v>
      </c>
      <c r="D191" s="343"/>
      <c r="E191" s="249"/>
      <c r="F191" s="249"/>
      <c r="G191" s="249"/>
      <c r="H191" s="249"/>
      <c r="I191" s="249"/>
      <c r="J191" s="249" t="s">
        <v>714</v>
      </c>
      <c r="K191" s="249" t="s">
        <v>713</v>
      </c>
      <c r="L191" s="212"/>
      <c r="M191" s="212"/>
      <c r="N191" s="212"/>
      <c r="O191" s="212"/>
      <c r="P191" s="211"/>
      <c r="Q191" s="205"/>
      <c r="R191" s="204"/>
      <c r="S191" s="204">
        <f>'INFORME DIARIO MAQUINARIA'!$R191-'INFORME DIARIO MAQUINARIA'!$Q191</f>
        <v>0</v>
      </c>
      <c r="T191" s="203"/>
      <c r="U191" s="106"/>
      <c r="V191" s="106" t="str">
        <f>IF(U191-T191=0,"",U191-T191)</f>
        <v/>
      </c>
      <c r="W191" s="106"/>
      <c r="X191" s="106"/>
      <c r="Y191" s="106" t="str">
        <f>IF(X191-W191=0,"",X191-W191)</f>
        <v/>
      </c>
      <c r="Z191" s="106"/>
      <c r="AA191" s="106"/>
      <c r="AB191" s="106">
        <f>'INFORME DIARIO MAQUINARIA'!$AA191-'INFORME DIARIO MAQUINARIA'!$Z191</f>
        <v>0</v>
      </c>
      <c r="AC191" s="106"/>
      <c r="AD191" s="106"/>
      <c r="AE191" s="106" t="str">
        <f>IF(AD191-AC191=0,"",AD191-AC191)</f>
        <v/>
      </c>
      <c r="AF191" s="106"/>
      <c r="AG191" s="106"/>
      <c r="AH191" s="106" t="str">
        <f>IF(AG191-AF191=0,"",AG191-AF191)</f>
        <v/>
      </c>
      <c r="AI191" s="106"/>
      <c r="AJ191" s="106"/>
      <c r="AK191" s="106"/>
      <c r="AL191" s="106"/>
      <c r="AM191" s="106" t="str">
        <f>IF((AK191+AJ191)-AL191=0,"",(AK191+AJ191)-AL191)</f>
        <v/>
      </c>
      <c r="AN191" s="120" t="str">
        <f>IF(OR(AM191="",V191="",V191=0),"",ROUND(AM191/V191,2))</f>
        <v/>
      </c>
      <c r="AO191" s="106" t="str">
        <f>IF(OR(Y191="",AM191="",AM191=0),"",ROUND(Y191/AM191,2))</f>
        <v/>
      </c>
      <c r="AP191" s="106" t="str">
        <f>IF(OR(AM191="",Y191="",Y191=0),"",ROUND(AM191/Y191,2))</f>
        <v/>
      </c>
      <c r="AQ191" s="106" t="str">
        <f>IF(OR(L191="",V191="",V191=0),"",ROUND(L191/V191,1))</f>
        <v/>
      </c>
      <c r="AR191" s="106" t="str">
        <f>IF(OR('INFORME DIARIO MAQUINARIA'!$O191="",'INFORME DIARIO MAQUINARIA'!$AH191="",'INFORME DIARIO MAQUINARIA'!$AH191=0),"",ROUND('INFORME DIARIO MAQUINARIA'!$O191/'INFORME DIARIO MAQUINARIA'!$AH191,1))</f>
        <v/>
      </c>
      <c r="AS191" s="189" t="str">
        <f>IFERROR(IF(OR(V191="",AE191="",V191&lt;=0,AE191&lt;0),"",AE191/V191),"")</f>
        <v/>
      </c>
      <c r="AT191" s="106"/>
      <c r="AU191" s="106"/>
      <c r="AV191" s="106"/>
      <c r="AW191" s="106"/>
      <c r="AX191" s="106"/>
      <c r="AY191" s="106"/>
      <c r="AZ191" s="121"/>
    </row>
    <row r="192" spans="2:52" s="235" customFormat="1" ht="42.75" hidden="1" customHeight="1" thickBot="1" x14ac:dyDescent="0.3">
      <c r="B192" s="213">
        <v>46182</v>
      </c>
      <c r="C192" s="344" t="s">
        <v>59</v>
      </c>
      <c r="D192" s="343"/>
      <c r="E192" s="249"/>
      <c r="F192" s="249"/>
      <c r="G192" s="249"/>
      <c r="H192" s="249"/>
      <c r="I192" s="249"/>
      <c r="J192" s="249" t="s">
        <v>714</v>
      </c>
      <c r="K192" s="249" t="s">
        <v>713</v>
      </c>
      <c r="L192" s="212"/>
      <c r="M192" s="212"/>
      <c r="N192" s="212"/>
      <c r="O192" s="212"/>
      <c r="P192" s="211"/>
      <c r="Q192" s="205"/>
      <c r="R192" s="204"/>
      <c r="S192" s="204">
        <f>'INFORME DIARIO MAQUINARIA'!$R192-'INFORME DIARIO MAQUINARIA'!$Q192</f>
        <v>0</v>
      </c>
      <c r="T192" s="203"/>
      <c r="U192" s="106"/>
      <c r="V192" s="106" t="str">
        <f>IF(U192-T192=0,"",U192-T192)</f>
        <v/>
      </c>
      <c r="W192" s="106"/>
      <c r="X192" s="106"/>
      <c r="Y192" s="106" t="str">
        <f>IF(X192-W192=0,"",X192-W192)</f>
        <v/>
      </c>
      <c r="Z192" s="106"/>
      <c r="AA192" s="106"/>
      <c r="AB192" s="106">
        <f>'INFORME DIARIO MAQUINARIA'!$AA192-'INFORME DIARIO MAQUINARIA'!$Z192</f>
        <v>0</v>
      </c>
      <c r="AC192" s="106"/>
      <c r="AD192" s="106"/>
      <c r="AE192" s="106" t="str">
        <f>IF(AD192-AC192=0,"",AD192-AC192)</f>
        <v/>
      </c>
      <c r="AF192" s="106"/>
      <c r="AG192" s="106"/>
      <c r="AH192" s="106" t="str">
        <f>IF(AG192-AF192=0,"",AG192-AF192)</f>
        <v/>
      </c>
      <c r="AI192" s="106"/>
      <c r="AJ192" s="106"/>
      <c r="AK192" s="106"/>
      <c r="AL192" s="106"/>
      <c r="AM192" s="106" t="str">
        <f>IF((AK192+AJ192)-AL192=0,"",(AK192+AJ192)-AL192)</f>
        <v/>
      </c>
      <c r="AN192" s="120" t="str">
        <f>IF(OR(AM192="",V192="",V192=0),"",ROUND(AM192/V192,2))</f>
        <v/>
      </c>
      <c r="AO192" s="106" t="str">
        <f>IF(OR(Y192="",AM192="",AM192=0),"",ROUND(Y192/AM192,2))</f>
        <v/>
      </c>
      <c r="AP192" s="106" t="str">
        <f>IF(OR(AM192="",Y192="",Y192=0),"",ROUND(AM192/Y192,2))</f>
        <v/>
      </c>
      <c r="AQ192" s="106" t="str">
        <f>IF(OR(L192="",V192="",V192=0),"",ROUND(L192/V192,1))</f>
        <v/>
      </c>
      <c r="AR192" s="106" t="str">
        <f>IF(OR('INFORME DIARIO MAQUINARIA'!$O192="",'INFORME DIARIO MAQUINARIA'!$AH192="",'INFORME DIARIO MAQUINARIA'!$AH192=0),"",ROUND('INFORME DIARIO MAQUINARIA'!$O192/'INFORME DIARIO MAQUINARIA'!$AH192,1))</f>
        <v/>
      </c>
      <c r="AS192" s="189" t="str">
        <f>IFERROR(IF(OR(V192="",AE192="",V192&lt;=0,AE192&lt;0),"",AE192/V192),"")</f>
        <v/>
      </c>
      <c r="AT192" s="106"/>
      <c r="AU192" s="106"/>
      <c r="AV192" s="106"/>
      <c r="AW192" s="106"/>
      <c r="AX192" s="106"/>
      <c r="AY192" s="106"/>
      <c r="AZ192" s="121"/>
    </row>
    <row r="193" spans="2:52" s="235" customFormat="1" ht="39" hidden="1" customHeight="1" x14ac:dyDescent="0.25">
      <c r="B193" s="213">
        <v>46183</v>
      </c>
      <c r="C193" s="348" t="s">
        <v>57</v>
      </c>
      <c r="D193" s="347">
        <v>1</v>
      </c>
      <c r="E193" s="212" t="s">
        <v>100</v>
      </c>
      <c r="F193" s="212" t="s">
        <v>99</v>
      </c>
      <c r="G193" s="212">
        <v>7</v>
      </c>
      <c r="H193" s="212" t="s">
        <v>712</v>
      </c>
      <c r="I193" s="212">
        <v>286</v>
      </c>
      <c r="J193" s="212"/>
      <c r="K193" s="212" t="s">
        <v>698</v>
      </c>
      <c r="L193" s="212"/>
      <c r="M193" s="212"/>
      <c r="N193" s="212">
        <v>1</v>
      </c>
      <c r="O193" s="212">
        <v>12</v>
      </c>
      <c r="P193" s="211"/>
      <c r="Q193" s="205"/>
      <c r="R193" s="204"/>
      <c r="S193" s="204">
        <f>'INFORME DIARIO MAQUINARIA'!$R193-'INFORME DIARIO MAQUINARIA'!$Q193</f>
        <v>0</v>
      </c>
      <c r="T193" s="203"/>
      <c r="U193" s="106"/>
      <c r="V193" s="106" t="str">
        <f>IF(U193-T193=0,"",U193-T193)</f>
        <v/>
      </c>
      <c r="W193" s="106"/>
      <c r="X193" s="106"/>
      <c r="Y193" s="106" t="str">
        <f>IF(X193-W193=0,"",X193-W193)</f>
        <v/>
      </c>
      <c r="Z193" s="106"/>
      <c r="AA193" s="106"/>
      <c r="AB193" s="106">
        <f>'INFORME DIARIO MAQUINARIA'!$AA193-'INFORME DIARIO MAQUINARIA'!$Z193</f>
        <v>0</v>
      </c>
      <c r="AC193" s="106"/>
      <c r="AD193" s="106"/>
      <c r="AE193" s="106" t="str">
        <f>IF(AD193-AC193=0,"",AD193-AC193)</f>
        <v/>
      </c>
      <c r="AF193" s="106"/>
      <c r="AG193" s="106"/>
      <c r="AH193" s="106" t="str">
        <f>IF(AG193-AF193=0,"",AG193-AF193)</f>
        <v/>
      </c>
      <c r="AI193" s="106"/>
      <c r="AJ193" s="106"/>
      <c r="AK193" s="106"/>
      <c r="AL193" s="106"/>
      <c r="AM193" s="106" t="str">
        <f>IF((AK193+AJ193)-AL193=0,"",(AK193+AJ193)-AL193)</f>
        <v/>
      </c>
      <c r="AN193" s="120" t="str">
        <f>IF(OR(AM193="",V193="",V193=0),"",ROUND(AM193/V193,2))</f>
        <v/>
      </c>
      <c r="AO193" s="106" t="str">
        <f>IF(OR(Y193="",AM193="",AM193=0),"",ROUND(Y193/AM193,2))</f>
        <v/>
      </c>
      <c r="AP193" s="106" t="str">
        <f>IF(OR(AM193="",Y193="",Y193=0),"",ROUND(AM193/Y193,2))</f>
        <v/>
      </c>
      <c r="AQ193" s="106" t="str">
        <f>IF(OR(L193="",V193="",V193=0),"",ROUND(L193/V193,1))</f>
        <v/>
      </c>
      <c r="AR193" s="106" t="str">
        <f>IF(OR('INFORME DIARIO MAQUINARIA'!$O193="",'INFORME DIARIO MAQUINARIA'!$AH193="",'INFORME DIARIO MAQUINARIA'!$AH193=0),"",ROUND('INFORME DIARIO MAQUINARIA'!$O193/'INFORME DIARIO MAQUINARIA'!$AH193,1))</f>
        <v/>
      </c>
      <c r="AS193" s="189" t="str">
        <f>IFERROR(IF(OR(V193="",AE193="",V193&lt;=0,AE193&lt;0),"",AE193/V193),"")</f>
        <v/>
      </c>
      <c r="AT193" s="106"/>
      <c r="AU193" s="106"/>
      <c r="AV193" s="106"/>
      <c r="AW193" s="106"/>
      <c r="AX193" s="106"/>
      <c r="AY193" s="106"/>
      <c r="AZ193" s="121"/>
    </row>
    <row r="194" spans="2:52" s="235" customFormat="1" ht="39" hidden="1" customHeight="1" thickBot="1" x14ac:dyDescent="0.3">
      <c r="B194" s="210">
        <v>46183</v>
      </c>
      <c r="C194" s="346" t="s">
        <v>57</v>
      </c>
      <c r="D194" s="345">
        <v>1</v>
      </c>
      <c r="E194" s="201" t="s">
        <v>553</v>
      </c>
      <c r="F194" s="201" t="s">
        <v>202</v>
      </c>
      <c r="G194" s="201">
        <v>7</v>
      </c>
      <c r="H194" s="201" t="s">
        <v>711</v>
      </c>
      <c r="I194" s="201">
        <v>286</v>
      </c>
      <c r="J194" s="201" t="s">
        <v>680</v>
      </c>
      <c r="K194" s="201" t="s">
        <v>710</v>
      </c>
      <c r="L194" s="201"/>
      <c r="M194" s="201"/>
      <c r="N194" s="201"/>
      <c r="O194" s="201"/>
      <c r="P194" s="209">
        <v>150</v>
      </c>
      <c r="Q194" s="205"/>
      <c r="R194" s="204"/>
      <c r="S194" s="204">
        <f>'INFORME DIARIO MAQUINARIA'!$R194-'INFORME DIARIO MAQUINARIA'!$Q194</f>
        <v>0</v>
      </c>
      <c r="T194" s="203"/>
      <c r="U194" s="106"/>
      <c r="V194" s="106" t="str">
        <f>IF(U194-T194=0,"",U194-T194)</f>
        <v/>
      </c>
      <c r="W194" s="106"/>
      <c r="X194" s="106"/>
      <c r="Y194" s="106" t="str">
        <f>IF(X194-W194=0,"",X194-W194)</f>
        <v/>
      </c>
      <c r="Z194" s="106"/>
      <c r="AA194" s="106"/>
      <c r="AB194" s="106">
        <f>'INFORME DIARIO MAQUINARIA'!$AA194-'INFORME DIARIO MAQUINARIA'!$Z194</f>
        <v>0</v>
      </c>
      <c r="AC194" s="106"/>
      <c r="AD194" s="106"/>
      <c r="AE194" s="106" t="str">
        <f>IF(AD194-AC194=0,"",AD194-AC194)</f>
        <v/>
      </c>
      <c r="AF194" s="106"/>
      <c r="AG194" s="106"/>
      <c r="AH194" s="106" t="str">
        <f>IF(AG194-AF194=0,"",AG194-AF194)</f>
        <v/>
      </c>
      <c r="AI194" s="106"/>
      <c r="AJ194" s="106"/>
      <c r="AK194" s="106"/>
      <c r="AL194" s="106"/>
      <c r="AM194" s="106" t="str">
        <f>IF((AK194+AJ194)-AL194=0,"",(AK194+AJ194)-AL194)</f>
        <v/>
      </c>
      <c r="AN194" s="120" t="str">
        <f>IF(OR(AM194="",V194="",V194=0),"",ROUND(AM194/V194,2))</f>
        <v/>
      </c>
      <c r="AO194" s="106" t="str">
        <f>IF(OR(Y194="",AM194="",AM194=0),"",ROUND(Y194/AM194,2))</f>
        <v/>
      </c>
      <c r="AP194" s="106" t="str">
        <f>IF(OR(AM194="",Y194="",Y194=0),"",ROUND(AM194/Y194,2))</f>
        <v/>
      </c>
      <c r="AQ194" s="106" t="str">
        <f>IF(OR(L194="",V194="",V194=0),"",ROUND(L194/V194,1))</f>
        <v/>
      </c>
      <c r="AR194" s="106" t="str">
        <f>IF(OR('INFORME DIARIO MAQUINARIA'!$O194="",'INFORME DIARIO MAQUINARIA'!$AH194="",'INFORME DIARIO MAQUINARIA'!$AH194=0),"",ROUND('INFORME DIARIO MAQUINARIA'!$O194/'INFORME DIARIO MAQUINARIA'!$AH194,1))</f>
        <v/>
      </c>
      <c r="AS194" s="189" t="str">
        <f>IFERROR(IF(OR(V194="",AE194="",V194&lt;=0,AE194&lt;0),"",AE194/V194),"")</f>
        <v/>
      </c>
      <c r="AT194" s="106"/>
      <c r="AU194" s="106"/>
      <c r="AV194" s="106"/>
      <c r="AW194" s="106"/>
      <c r="AX194" s="106"/>
      <c r="AY194" s="106"/>
      <c r="AZ194" s="121"/>
    </row>
    <row r="195" spans="2:52" s="235" customFormat="1" ht="36" hidden="1" customHeight="1" x14ac:dyDescent="0.25">
      <c r="B195" s="213">
        <v>46183</v>
      </c>
      <c r="C195" s="348" t="s">
        <v>353</v>
      </c>
      <c r="D195" s="347">
        <v>1</v>
      </c>
      <c r="E195" s="212" t="s">
        <v>104</v>
      </c>
      <c r="F195" s="212" t="s">
        <v>211</v>
      </c>
      <c r="G195" s="212">
        <v>8</v>
      </c>
      <c r="H195" s="212" t="s">
        <v>709</v>
      </c>
      <c r="I195" s="212">
        <v>250</v>
      </c>
      <c r="J195" s="212" t="s">
        <v>680</v>
      </c>
      <c r="K195" s="212" t="s">
        <v>632</v>
      </c>
      <c r="L195" s="212"/>
      <c r="M195" s="212"/>
      <c r="N195" s="212"/>
      <c r="O195" s="212"/>
      <c r="P195" s="211">
        <v>48</v>
      </c>
      <c r="Q195" s="205"/>
      <c r="R195" s="204"/>
      <c r="S195" s="204">
        <f>'INFORME DIARIO MAQUINARIA'!$R195-'INFORME DIARIO MAQUINARIA'!$Q195</f>
        <v>0</v>
      </c>
      <c r="T195" s="203"/>
      <c r="U195" s="106"/>
      <c r="V195" s="106" t="str">
        <f>IF(U195-T195=0,"",U195-T195)</f>
        <v/>
      </c>
      <c r="W195" s="106"/>
      <c r="X195" s="106"/>
      <c r="Y195" s="106" t="str">
        <f>IF(X195-W195=0,"",X195-W195)</f>
        <v/>
      </c>
      <c r="Z195" s="106"/>
      <c r="AA195" s="106"/>
      <c r="AB195" s="106">
        <f>'INFORME DIARIO MAQUINARIA'!$AA195-'INFORME DIARIO MAQUINARIA'!$Z195</f>
        <v>0</v>
      </c>
      <c r="AC195" s="106"/>
      <c r="AD195" s="106"/>
      <c r="AE195" s="106" t="str">
        <f>IF(AD195-AC195=0,"",AD195-AC195)</f>
        <v/>
      </c>
      <c r="AF195" s="106"/>
      <c r="AG195" s="106"/>
      <c r="AH195" s="106" t="str">
        <f>IF(AG195-AF195=0,"",AG195-AF195)</f>
        <v/>
      </c>
      <c r="AI195" s="106"/>
      <c r="AJ195" s="106"/>
      <c r="AK195" s="106"/>
      <c r="AL195" s="106"/>
      <c r="AM195" s="106" t="str">
        <f>IF((AK195+AJ195)-AL195=0,"",(AK195+AJ195)-AL195)</f>
        <v/>
      </c>
      <c r="AN195" s="120" t="str">
        <f>IF(OR(AM195="",V195="",V195=0),"",ROUND(AM195/V195,2))</f>
        <v/>
      </c>
      <c r="AO195" s="106" t="str">
        <f>IF(OR(Y195="",AM195="",AM195=0),"",ROUND(Y195/AM195,2))</f>
        <v/>
      </c>
      <c r="AP195" s="106" t="str">
        <f>IF(OR(AM195="",Y195="",Y195=0),"",ROUND(AM195/Y195,2))</f>
        <v/>
      </c>
      <c r="AQ195" s="106" t="str">
        <f>IF(OR(L195="",V195="",V195=0),"",ROUND(L195/V195,1))</f>
        <v/>
      </c>
      <c r="AR195" s="106" t="str">
        <f>IF(OR('INFORME DIARIO MAQUINARIA'!$O195="",'INFORME DIARIO MAQUINARIA'!$AH195="",'INFORME DIARIO MAQUINARIA'!$AH195=0),"",ROUND('INFORME DIARIO MAQUINARIA'!$O195/'INFORME DIARIO MAQUINARIA'!$AH195,1))</f>
        <v/>
      </c>
      <c r="AS195" s="189" t="str">
        <f>IFERROR(IF(OR(V195="",AE195="",V195&lt;=0,AE195&lt;0),"",AE195/V195),"")</f>
        <v/>
      </c>
      <c r="AT195" s="106"/>
      <c r="AU195" s="106"/>
      <c r="AV195" s="106"/>
      <c r="AW195" s="106"/>
      <c r="AX195" s="106"/>
      <c r="AY195" s="106"/>
      <c r="AZ195" s="121"/>
    </row>
    <row r="196" spans="2:52" s="235" customFormat="1" ht="32.25" hidden="1" customHeight="1" x14ac:dyDescent="0.25">
      <c r="B196" s="210">
        <v>46183</v>
      </c>
      <c r="C196" s="346" t="s">
        <v>353</v>
      </c>
      <c r="D196" s="345">
        <v>1</v>
      </c>
      <c r="E196" s="201" t="s">
        <v>104</v>
      </c>
      <c r="F196" s="201" t="s">
        <v>211</v>
      </c>
      <c r="G196" s="201">
        <v>8</v>
      </c>
      <c r="H196" s="201" t="s">
        <v>696</v>
      </c>
      <c r="I196" s="201">
        <v>239</v>
      </c>
      <c r="J196" s="201"/>
      <c r="K196" s="201" t="s">
        <v>565</v>
      </c>
      <c r="L196" s="201"/>
      <c r="M196" s="201">
        <v>96</v>
      </c>
      <c r="N196" s="201"/>
      <c r="O196" s="201"/>
      <c r="P196" s="209"/>
      <c r="Q196" s="205"/>
      <c r="R196" s="204"/>
      <c r="S196" s="204">
        <f>'INFORME DIARIO MAQUINARIA'!$R196-'INFORME DIARIO MAQUINARIA'!$Q196</f>
        <v>0</v>
      </c>
      <c r="T196" s="203"/>
      <c r="U196" s="106"/>
      <c r="V196" s="106" t="str">
        <f>IF(U196-T196=0,"",U196-T196)</f>
        <v/>
      </c>
      <c r="W196" s="106"/>
      <c r="X196" s="106"/>
      <c r="Y196" s="106" t="str">
        <f>IF(X196-W196=0,"",X196-W196)</f>
        <v/>
      </c>
      <c r="Z196" s="106"/>
      <c r="AA196" s="106"/>
      <c r="AB196" s="106">
        <f>'INFORME DIARIO MAQUINARIA'!$AA196-'INFORME DIARIO MAQUINARIA'!$Z196</f>
        <v>0</v>
      </c>
      <c r="AC196" s="106"/>
      <c r="AD196" s="106"/>
      <c r="AE196" s="106" t="str">
        <f>IF(AD196-AC196=0,"",AD196-AC196)</f>
        <v/>
      </c>
      <c r="AF196" s="106"/>
      <c r="AG196" s="106"/>
      <c r="AH196" s="106" t="str">
        <f>IF(AG196-AF196=0,"",AG196-AF196)</f>
        <v/>
      </c>
      <c r="AI196" s="106"/>
      <c r="AJ196" s="106"/>
      <c r="AK196" s="106"/>
      <c r="AL196" s="106"/>
      <c r="AM196" s="106" t="str">
        <f>IF((AK196+AJ196)-AL196=0,"",(AK196+AJ196)-AL196)</f>
        <v/>
      </c>
      <c r="AN196" s="120" t="str">
        <f>IF(OR(AM196="",V196="",V196=0),"",ROUND(AM196/V196,2))</f>
        <v/>
      </c>
      <c r="AO196" s="106" t="str">
        <f>IF(OR(Y196="",AM196="",AM196=0),"",ROUND(Y196/AM196,2))</f>
        <v/>
      </c>
      <c r="AP196" s="106" t="str">
        <f>IF(OR(AM196="",Y196="",Y196=0),"",ROUND(AM196/Y196,2))</f>
        <v/>
      </c>
      <c r="AQ196" s="106" t="str">
        <f>IF(OR(L196="",V196="",V196=0),"",ROUND(L196/V196,1))</f>
        <v/>
      </c>
      <c r="AR196" s="106" t="str">
        <f>IF(OR('INFORME DIARIO MAQUINARIA'!$O196="",'INFORME DIARIO MAQUINARIA'!$AH196="",'INFORME DIARIO MAQUINARIA'!$AH196=0),"",ROUND('INFORME DIARIO MAQUINARIA'!$O196/'INFORME DIARIO MAQUINARIA'!$AH196,1))</f>
        <v/>
      </c>
      <c r="AS196" s="189" t="str">
        <f>IFERROR(IF(OR(V196="",AE196="",V196&lt;=0,AE196&lt;0),"",AE196/V196),"")</f>
        <v/>
      </c>
      <c r="AT196" s="106"/>
      <c r="AU196" s="106"/>
      <c r="AV196" s="106"/>
      <c r="AW196" s="106"/>
      <c r="AX196" s="106"/>
      <c r="AY196" s="106"/>
      <c r="AZ196" s="121"/>
    </row>
    <row r="197" spans="2:52" s="235" customFormat="1" ht="40.5" hidden="1" customHeight="1" x14ac:dyDescent="0.25">
      <c r="B197" s="210">
        <v>46183</v>
      </c>
      <c r="C197" s="346" t="s">
        <v>353</v>
      </c>
      <c r="D197" s="345">
        <v>1</v>
      </c>
      <c r="E197" s="201" t="s">
        <v>76</v>
      </c>
      <c r="F197" s="201" t="s">
        <v>707</v>
      </c>
      <c r="G197" s="201">
        <v>8</v>
      </c>
      <c r="H197" s="201" t="s">
        <v>709</v>
      </c>
      <c r="I197" s="201">
        <v>250</v>
      </c>
      <c r="J197" s="201"/>
      <c r="K197" s="201" t="s">
        <v>708</v>
      </c>
      <c r="L197" s="201"/>
      <c r="M197" s="201"/>
      <c r="N197" s="201">
        <v>4</v>
      </c>
      <c r="O197" s="201">
        <v>48</v>
      </c>
      <c r="P197" s="209"/>
      <c r="Q197" s="205"/>
      <c r="R197" s="204"/>
      <c r="S197" s="204">
        <f>'INFORME DIARIO MAQUINARIA'!$R197-'INFORME DIARIO MAQUINARIA'!$Q197</f>
        <v>0</v>
      </c>
      <c r="T197" s="203"/>
      <c r="U197" s="106"/>
      <c r="V197" s="106" t="str">
        <f>IF(U197-T197=0,"",U197-T197)</f>
        <v/>
      </c>
      <c r="W197" s="106"/>
      <c r="X197" s="106"/>
      <c r="Y197" s="106" t="str">
        <f>IF(X197-W197=0,"",X197-W197)</f>
        <v/>
      </c>
      <c r="Z197" s="106"/>
      <c r="AA197" s="106"/>
      <c r="AB197" s="106">
        <f>'INFORME DIARIO MAQUINARIA'!$AA197-'INFORME DIARIO MAQUINARIA'!$Z197</f>
        <v>0</v>
      </c>
      <c r="AC197" s="106"/>
      <c r="AD197" s="106"/>
      <c r="AE197" s="106" t="str">
        <f>IF(AD197-AC197=0,"",AD197-AC197)</f>
        <v/>
      </c>
      <c r="AF197" s="106"/>
      <c r="AG197" s="106"/>
      <c r="AH197" s="106" t="str">
        <f>IF(AG197-AF197=0,"",AG197-AF197)</f>
        <v/>
      </c>
      <c r="AI197" s="106"/>
      <c r="AJ197" s="106"/>
      <c r="AK197" s="106"/>
      <c r="AL197" s="106"/>
      <c r="AM197" s="106" t="str">
        <f>IF((AK197+AJ197)-AL197=0,"",(AK197+AJ197)-AL197)</f>
        <v/>
      </c>
      <c r="AN197" s="120" t="str">
        <f>IF(OR(AM197="",V197="",V197=0),"",ROUND(AM197/V197,2))</f>
        <v/>
      </c>
      <c r="AO197" s="106" t="str">
        <f>IF(OR(Y197="",AM197="",AM197=0),"",ROUND(Y197/AM197,2))</f>
        <v/>
      </c>
      <c r="AP197" s="106" t="str">
        <f>IF(OR(AM197="",Y197="",Y197=0),"",ROUND(AM197/Y197,2))</f>
        <v/>
      </c>
      <c r="AQ197" s="106" t="str">
        <f>IF(OR(L197="",V197="",V197=0),"",ROUND(L197/V197,1))</f>
        <v/>
      </c>
      <c r="AR197" s="106" t="str">
        <f>IF(OR('INFORME DIARIO MAQUINARIA'!$O197="",'INFORME DIARIO MAQUINARIA'!$AH197="",'INFORME DIARIO MAQUINARIA'!$AH197=0),"",ROUND('INFORME DIARIO MAQUINARIA'!$O197/'INFORME DIARIO MAQUINARIA'!$AH197,1))</f>
        <v/>
      </c>
      <c r="AS197" s="189" t="str">
        <f>IFERROR(IF(OR(V197="",AE197="",V197&lt;=0,AE197&lt;0),"",AE197/V197),"")</f>
        <v/>
      </c>
      <c r="AT197" s="106"/>
      <c r="AU197" s="106"/>
      <c r="AV197" s="106"/>
      <c r="AW197" s="106"/>
      <c r="AX197" s="106"/>
      <c r="AY197" s="106"/>
      <c r="AZ197" s="121"/>
    </row>
    <row r="198" spans="2:52" s="235" customFormat="1" ht="30" hidden="1" customHeight="1" thickBot="1" x14ac:dyDescent="0.3">
      <c r="B198" s="210">
        <v>46183</v>
      </c>
      <c r="C198" s="346" t="s">
        <v>353</v>
      </c>
      <c r="D198" s="345">
        <v>1</v>
      </c>
      <c r="E198" s="201" t="s">
        <v>76</v>
      </c>
      <c r="F198" s="201" t="s">
        <v>707</v>
      </c>
      <c r="G198" s="201">
        <v>8</v>
      </c>
      <c r="H198" s="201" t="s">
        <v>696</v>
      </c>
      <c r="I198" s="201">
        <v>239</v>
      </c>
      <c r="J198" s="201"/>
      <c r="K198" s="201" t="s">
        <v>692</v>
      </c>
      <c r="L198" s="201"/>
      <c r="M198" s="201"/>
      <c r="N198" s="201">
        <v>4</v>
      </c>
      <c r="O198" s="201">
        <v>48</v>
      </c>
      <c r="P198" s="209"/>
      <c r="Q198" s="205"/>
      <c r="R198" s="204"/>
      <c r="S198" s="204">
        <f>'INFORME DIARIO MAQUINARIA'!$R198-'INFORME DIARIO MAQUINARIA'!$Q198</f>
        <v>0</v>
      </c>
      <c r="T198" s="203"/>
      <c r="U198" s="106"/>
      <c r="V198" s="106" t="str">
        <f>IF(U198-T198=0,"",U198-T198)</f>
        <v/>
      </c>
      <c r="W198" s="106"/>
      <c r="X198" s="106"/>
      <c r="Y198" s="106" t="str">
        <f>IF(X198-W198=0,"",X198-W198)</f>
        <v/>
      </c>
      <c r="Z198" s="106"/>
      <c r="AA198" s="106"/>
      <c r="AB198" s="106">
        <f>'INFORME DIARIO MAQUINARIA'!$AA198-'INFORME DIARIO MAQUINARIA'!$Z198</f>
        <v>0</v>
      </c>
      <c r="AC198" s="106"/>
      <c r="AD198" s="106"/>
      <c r="AE198" s="106" t="str">
        <f>IF(AD198-AC198=0,"",AD198-AC198)</f>
        <v/>
      </c>
      <c r="AF198" s="106"/>
      <c r="AG198" s="106"/>
      <c r="AH198" s="106" t="str">
        <f>IF(AG198-AF198=0,"",AG198-AF198)</f>
        <v/>
      </c>
      <c r="AI198" s="106"/>
      <c r="AJ198" s="106"/>
      <c r="AK198" s="106"/>
      <c r="AL198" s="106"/>
      <c r="AM198" s="106" t="str">
        <f>IF((AK198+AJ198)-AL198=0,"",(AK198+AJ198)-AL198)</f>
        <v/>
      </c>
      <c r="AN198" s="120" t="str">
        <f>IF(OR(AM198="",V198="",V198=0),"",ROUND(AM198/V198,2))</f>
        <v/>
      </c>
      <c r="AO198" s="106" t="str">
        <f>IF(OR(Y198="",AM198="",AM198=0),"",ROUND(Y198/AM198,2))</f>
        <v/>
      </c>
      <c r="AP198" s="106" t="str">
        <f>IF(OR(AM198="",Y198="",Y198=0),"",ROUND(AM198/Y198,2))</f>
        <v/>
      </c>
      <c r="AQ198" s="106" t="str">
        <f>IF(OR(L198="",V198="",V198=0),"",ROUND(L198/V198,1))</f>
        <v/>
      </c>
      <c r="AR198" s="106" t="str">
        <f>IF(OR('INFORME DIARIO MAQUINARIA'!$O198="",'INFORME DIARIO MAQUINARIA'!$AH198="",'INFORME DIARIO MAQUINARIA'!$AH198=0),"",ROUND('INFORME DIARIO MAQUINARIA'!$O198/'INFORME DIARIO MAQUINARIA'!$AH198,1))</f>
        <v/>
      </c>
      <c r="AS198" s="189" t="str">
        <f>IFERROR(IF(OR(V198="",AE198="",V198&lt;=0,AE198&lt;0),"",AE198/V198),"")</f>
        <v/>
      </c>
      <c r="AT198" s="106"/>
      <c r="AU198" s="106"/>
      <c r="AV198" s="106"/>
      <c r="AW198" s="106"/>
      <c r="AX198" s="106"/>
      <c r="AY198" s="106"/>
      <c r="AZ198" s="121"/>
    </row>
    <row r="199" spans="2:52" s="235" customFormat="1" ht="36" hidden="1" customHeight="1" x14ac:dyDescent="0.25">
      <c r="B199" s="213">
        <v>46188</v>
      </c>
      <c r="C199" s="348" t="s">
        <v>110</v>
      </c>
      <c r="D199" s="347">
        <v>1</v>
      </c>
      <c r="E199" s="212" t="s">
        <v>100</v>
      </c>
      <c r="F199" s="212" t="s">
        <v>99</v>
      </c>
      <c r="G199" s="212">
        <v>5</v>
      </c>
      <c r="H199" s="212" t="s">
        <v>106</v>
      </c>
      <c r="I199" s="212"/>
      <c r="J199" s="212"/>
      <c r="K199" s="212" t="s">
        <v>704</v>
      </c>
      <c r="L199" s="212"/>
      <c r="M199" s="212"/>
      <c r="N199" s="212">
        <v>5</v>
      </c>
      <c r="O199" s="212">
        <v>60</v>
      </c>
      <c r="P199" s="211"/>
      <c r="Q199" s="205"/>
      <c r="R199" s="204"/>
      <c r="S199" s="204">
        <f>'INFORME DIARIO MAQUINARIA'!$R199-'INFORME DIARIO MAQUINARIA'!$Q199</f>
        <v>0</v>
      </c>
      <c r="T199" s="203"/>
      <c r="U199" s="106"/>
      <c r="V199" s="106" t="str">
        <f>IF(U199-T199=0,"",U199-T199)</f>
        <v/>
      </c>
      <c r="W199" s="106"/>
      <c r="X199" s="106"/>
      <c r="Y199" s="106" t="str">
        <f>IF(X199-W199=0,"",X199-W199)</f>
        <v/>
      </c>
      <c r="Z199" s="106"/>
      <c r="AA199" s="106"/>
      <c r="AB199" s="106">
        <f>'INFORME DIARIO MAQUINARIA'!$AA199-'INFORME DIARIO MAQUINARIA'!$Z199</f>
        <v>0</v>
      </c>
      <c r="AC199" s="106"/>
      <c r="AD199" s="106"/>
      <c r="AE199" s="106" t="str">
        <f>IF(AD199-AC199=0,"",AD199-AC199)</f>
        <v/>
      </c>
      <c r="AF199" s="106"/>
      <c r="AG199" s="106"/>
      <c r="AH199" s="106" t="str">
        <f>IF(AG199-AF199=0,"",AG199-AF199)</f>
        <v/>
      </c>
      <c r="AI199" s="106"/>
      <c r="AJ199" s="106"/>
      <c r="AK199" s="106"/>
      <c r="AL199" s="106"/>
      <c r="AM199" s="106" t="str">
        <f>IF((AK199+AJ199)-AL199=0,"",(AK199+AJ199)-AL199)</f>
        <v/>
      </c>
      <c r="AN199" s="120" t="str">
        <f>IF(OR(AM199="",V199="",V199=0),"",ROUND(AM199/V199,2))</f>
        <v/>
      </c>
      <c r="AO199" s="106" t="str">
        <f>IF(OR(Y199="",AM199="",AM199=0),"",ROUND(Y199/AM199,2))</f>
        <v/>
      </c>
      <c r="AP199" s="106" t="str">
        <f>IF(OR(AM199="",Y199="",Y199=0),"",ROUND(AM199/Y199,2))</f>
        <v/>
      </c>
      <c r="AQ199" s="106" t="str">
        <f>IF(OR(L199="",V199="",V199=0),"",ROUND(L199/V199,1))</f>
        <v/>
      </c>
      <c r="AR199" s="106" t="str">
        <f>IF(OR('INFORME DIARIO MAQUINARIA'!$O199="",'INFORME DIARIO MAQUINARIA'!$AH199="",'INFORME DIARIO MAQUINARIA'!$AH199=0),"",ROUND('INFORME DIARIO MAQUINARIA'!$O199/'INFORME DIARIO MAQUINARIA'!$AH199,1))</f>
        <v/>
      </c>
      <c r="AS199" s="189" t="str">
        <f>IFERROR(IF(OR(V199="",AE199="",V199&lt;=0,AE199&lt;0),"",AE199/V199),"")</f>
        <v/>
      </c>
      <c r="AT199" s="106"/>
      <c r="AU199" s="106"/>
      <c r="AV199" s="106"/>
      <c r="AW199" s="106"/>
      <c r="AX199" s="106"/>
      <c r="AY199" s="106"/>
      <c r="AZ199" s="121"/>
    </row>
    <row r="200" spans="2:52" s="235" customFormat="1" ht="36" hidden="1" customHeight="1" thickBot="1" x14ac:dyDescent="0.3">
      <c r="B200" s="210">
        <v>46188</v>
      </c>
      <c r="C200" s="346" t="s">
        <v>110</v>
      </c>
      <c r="D200" s="345">
        <v>1</v>
      </c>
      <c r="E200" s="201" t="s">
        <v>104</v>
      </c>
      <c r="F200" s="201" t="s">
        <v>211</v>
      </c>
      <c r="G200" s="201">
        <v>5</v>
      </c>
      <c r="H200" s="201" t="s">
        <v>106</v>
      </c>
      <c r="I200" s="201"/>
      <c r="J200" s="201" t="s">
        <v>680</v>
      </c>
      <c r="K200" s="201" t="s">
        <v>702</v>
      </c>
      <c r="L200" s="201"/>
      <c r="M200" s="201">
        <v>60</v>
      </c>
      <c r="N200" s="201"/>
      <c r="O200" s="201"/>
      <c r="P200" s="209">
        <v>120</v>
      </c>
      <c r="Q200" s="205"/>
      <c r="R200" s="204"/>
      <c r="S200" s="204">
        <f>'INFORME DIARIO MAQUINARIA'!$R200-'INFORME DIARIO MAQUINARIA'!$Q200</f>
        <v>0</v>
      </c>
      <c r="T200" s="203"/>
      <c r="U200" s="106"/>
      <c r="V200" s="106" t="str">
        <f>IF(U200-T200=0,"",U200-T200)</f>
        <v/>
      </c>
      <c r="W200" s="106"/>
      <c r="X200" s="106"/>
      <c r="Y200" s="106" t="str">
        <f>IF(X200-W200=0,"",X200-W200)</f>
        <v/>
      </c>
      <c r="Z200" s="106"/>
      <c r="AA200" s="106"/>
      <c r="AB200" s="106">
        <f>'INFORME DIARIO MAQUINARIA'!$AA200-'INFORME DIARIO MAQUINARIA'!$Z200</f>
        <v>0</v>
      </c>
      <c r="AC200" s="106"/>
      <c r="AD200" s="106"/>
      <c r="AE200" s="106" t="str">
        <f>IF(AD200-AC200=0,"",AD200-AC200)</f>
        <v/>
      </c>
      <c r="AF200" s="106"/>
      <c r="AG200" s="106"/>
      <c r="AH200" s="106" t="str">
        <f>IF(AG200-AF200=0,"",AG200-AF200)</f>
        <v/>
      </c>
      <c r="AI200" s="106"/>
      <c r="AJ200" s="106"/>
      <c r="AK200" s="106"/>
      <c r="AL200" s="106"/>
      <c r="AM200" s="106" t="str">
        <f>IF((AK200+AJ200)-AL200=0,"",(AK200+AJ200)-AL200)</f>
        <v/>
      </c>
      <c r="AN200" s="120" t="str">
        <f>IF(OR(AM200="",V200="",V200=0),"",ROUND(AM200/V200,2))</f>
        <v/>
      </c>
      <c r="AO200" s="106" t="str">
        <f>IF(OR(Y200="",AM200="",AM200=0),"",ROUND(Y200/AM200,2))</f>
        <v/>
      </c>
      <c r="AP200" s="106" t="str">
        <f>IF(OR(AM200="",Y200="",Y200=0),"",ROUND(AM200/Y200,2))</f>
        <v/>
      </c>
      <c r="AQ200" s="106" t="str">
        <f>IF(OR(L200="",V200="",V200=0),"",ROUND(L200/V200,1))</f>
        <v/>
      </c>
      <c r="AR200" s="106" t="str">
        <f>IF(OR('INFORME DIARIO MAQUINARIA'!$O200="",'INFORME DIARIO MAQUINARIA'!$AH200="",'INFORME DIARIO MAQUINARIA'!$AH200=0),"",ROUND('INFORME DIARIO MAQUINARIA'!$O200/'INFORME DIARIO MAQUINARIA'!$AH200,1))</f>
        <v/>
      </c>
      <c r="AS200" s="189" t="str">
        <f>IFERROR(IF(OR(V200="",AE200="",V200&lt;=0,AE200&lt;0),"",AE200/V200),"")</f>
        <v/>
      </c>
      <c r="AT200" s="106"/>
      <c r="AU200" s="106"/>
      <c r="AV200" s="106"/>
      <c r="AW200" s="106"/>
      <c r="AX200" s="106"/>
      <c r="AY200" s="106"/>
      <c r="AZ200" s="121"/>
    </row>
    <row r="201" spans="2:52" s="235" customFormat="1" ht="33" hidden="1" customHeight="1" x14ac:dyDescent="0.25">
      <c r="B201" s="213">
        <v>46188</v>
      </c>
      <c r="C201" s="348" t="s">
        <v>110</v>
      </c>
      <c r="D201" s="347">
        <v>1</v>
      </c>
      <c r="E201" s="212" t="s">
        <v>195</v>
      </c>
      <c r="F201" s="212" t="s">
        <v>473</v>
      </c>
      <c r="G201" s="212">
        <v>6</v>
      </c>
      <c r="H201" s="212" t="s">
        <v>703</v>
      </c>
      <c r="I201" s="212">
        <v>303</v>
      </c>
      <c r="J201" s="212"/>
      <c r="K201" s="212" t="s">
        <v>704</v>
      </c>
      <c r="L201" s="212"/>
      <c r="M201" s="212"/>
      <c r="N201" s="212">
        <v>10</v>
      </c>
      <c r="O201" s="212">
        <v>120</v>
      </c>
      <c r="P201" s="211"/>
      <c r="Q201" s="205"/>
      <c r="R201" s="204"/>
      <c r="S201" s="204">
        <f>'INFORME DIARIO MAQUINARIA'!$R201-'INFORME DIARIO MAQUINARIA'!$Q201</f>
        <v>0</v>
      </c>
      <c r="T201" s="203"/>
      <c r="U201" s="106"/>
      <c r="V201" s="106" t="str">
        <f>IF(U201-T201=0,"",U201-T201)</f>
        <v/>
      </c>
      <c r="W201" s="106"/>
      <c r="X201" s="106"/>
      <c r="Y201" s="106" t="str">
        <f>IF(X201-W201=0,"",X201-W201)</f>
        <v/>
      </c>
      <c r="Z201" s="106"/>
      <c r="AA201" s="106"/>
      <c r="AB201" s="106">
        <f>'INFORME DIARIO MAQUINARIA'!$AA201-'INFORME DIARIO MAQUINARIA'!$Z201</f>
        <v>0</v>
      </c>
      <c r="AC201" s="106"/>
      <c r="AD201" s="106"/>
      <c r="AE201" s="106" t="str">
        <f>IF(AD201-AC201=0,"",AD201-AC201)</f>
        <v/>
      </c>
      <c r="AF201" s="106"/>
      <c r="AG201" s="106"/>
      <c r="AH201" s="106" t="str">
        <f>IF(AG201-AF201=0,"",AG201-AF201)</f>
        <v/>
      </c>
      <c r="AI201" s="106"/>
      <c r="AJ201" s="106"/>
      <c r="AK201" s="106"/>
      <c r="AL201" s="106"/>
      <c r="AM201" s="106" t="str">
        <f>IF((AK201+AJ201)-AL201=0,"",(AK201+AJ201)-AL201)</f>
        <v/>
      </c>
      <c r="AN201" s="120" t="str">
        <f>IF(OR(AM201="",V201="",V201=0),"",ROUND(AM201/V201,2))</f>
        <v/>
      </c>
      <c r="AO201" s="106" t="str">
        <f>IF(OR(Y201="",AM201="",AM201=0),"",ROUND(Y201/AM201,2))</f>
        <v/>
      </c>
      <c r="AP201" s="106" t="str">
        <f>IF(OR(AM201="",Y201="",Y201=0),"",ROUND(AM201/Y201,2))</f>
        <v/>
      </c>
      <c r="AQ201" s="106" t="str">
        <f>IF(OR(L201="",V201="",V201=0),"",ROUND(L201/V201,1))</f>
        <v/>
      </c>
      <c r="AR201" s="106" t="str">
        <f>IF(OR('INFORME DIARIO MAQUINARIA'!$O201="",'INFORME DIARIO MAQUINARIA'!$AH201="",'INFORME DIARIO MAQUINARIA'!$AH201=0),"",ROUND('INFORME DIARIO MAQUINARIA'!$O201/'INFORME DIARIO MAQUINARIA'!$AH201,1))</f>
        <v/>
      </c>
      <c r="AS201" s="189" t="str">
        <f>IFERROR(IF(OR(V201="",AE201="",V201&lt;=0,AE201&lt;0),"",AE201/V201),"")</f>
        <v/>
      </c>
      <c r="AT201" s="106"/>
      <c r="AU201" s="106"/>
      <c r="AV201" s="106"/>
      <c r="AW201" s="106"/>
      <c r="AX201" s="106"/>
      <c r="AY201" s="106"/>
      <c r="AZ201" s="121"/>
    </row>
    <row r="202" spans="2:52" s="235" customFormat="1" ht="36.75" hidden="1" customHeight="1" thickBot="1" x14ac:dyDescent="0.3">
      <c r="B202" s="210">
        <v>46188</v>
      </c>
      <c r="C202" s="346" t="s">
        <v>110</v>
      </c>
      <c r="D202" s="345">
        <v>1</v>
      </c>
      <c r="E202" s="201" t="s">
        <v>143</v>
      </c>
      <c r="F202" s="201" t="s">
        <v>117</v>
      </c>
      <c r="G202" s="201">
        <v>6</v>
      </c>
      <c r="H202" s="201" t="s">
        <v>703</v>
      </c>
      <c r="I202" s="201">
        <v>303</v>
      </c>
      <c r="J202" s="201" t="s">
        <v>680</v>
      </c>
      <c r="K202" s="201" t="s">
        <v>706</v>
      </c>
      <c r="L202" s="201"/>
      <c r="M202" s="201"/>
      <c r="N202" s="201"/>
      <c r="O202" s="201"/>
      <c r="P202" s="209">
        <v>210</v>
      </c>
      <c r="Q202" s="205"/>
      <c r="R202" s="204"/>
      <c r="S202" s="204">
        <f>'INFORME DIARIO MAQUINARIA'!$R202-'INFORME DIARIO MAQUINARIA'!$Q202</f>
        <v>0</v>
      </c>
      <c r="T202" s="203"/>
      <c r="U202" s="106"/>
      <c r="V202" s="106" t="str">
        <f>IF(U202-T202=0,"",U202-T202)</f>
        <v/>
      </c>
      <c r="W202" s="106"/>
      <c r="X202" s="106"/>
      <c r="Y202" s="106" t="str">
        <f>IF(X202-W202=0,"",X202-W202)</f>
        <v/>
      </c>
      <c r="Z202" s="106"/>
      <c r="AA202" s="106"/>
      <c r="AB202" s="106">
        <f>'INFORME DIARIO MAQUINARIA'!$AA202-'INFORME DIARIO MAQUINARIA'!$Z202</f>
        <v>0</v>
      </c>
      <c r="AC202" s="106"/>
      <c r="AD202" s="106"/>
      <c r="AE202" s="106" t="str">
        <f>IF(AD202-AC202=0,"",AD202-AC202)</f>
        <v/>
      </c>
      <c r="AF202" s="106"/>
      <c r="AG202" s="106"/>
      <c r="AH202" s="106" t="str">
        <f>IF(AG202-AF202=0,"",AG202-AF202)</f>
        <v/>
      </c>
      <c r="AI202" s="106"/>
      <c r="AJ202" s="106"/>
      <c r="AK202" s="106"/>
      <c r="AL202" s="106"/>
      <c r="AM202" s="106" t="str">
        <f>IF((AK202+AJ202)-AL202=0,"",(AK202+AJ202)-AL202)</f>
        <v/>
      </c>
      <c r="AN202" s="120" t="str">
        <f>IF(OR(AM202="",V202="",V202=0),"",ROUND(AM202/V202,2))</f>
        <v/>
      </c>
      <c r="AO202" s="106" t="str">
        <f>IF(OR(Y202="",AM202="",AM202=0),"",ROUND(Y202/AM202,2))</f>
        <v/>
      </c>
      <c r="AP202" s="106" t="str">
        <f>IF(OR(AM202="",Y202="",Y202=0),"",ROUND(AM202/Y202,2))</f>
        <v/>
      </c>
      <c r="AQ202" s="106" t="str">
        <f>IF(OR(L202="",V202="",V202=0),"",ROUND(L202/V202,1))</f>
        <v/>
      </c>
      <c r="AR202" s="106" t="str">
        <f>IF(OR('INFORME DIARIO MAQUINARIA'!$O202="",'INFORME DIARIO MAQUINARIA'!$AH202="",'INFORME DIARIO MAQUINARIA'!$AH202=0),"",ROUND('INFORME DIARIO MAQUINARIA'!$O202/'INFORME DIARIO MAQUINARIA'!$AH202,1))</f>
        <v/>
      </c>
      <c r="AS202" s="189" t="str">
        <f>IFERROR(IF(OR(V202="",AE202="",V202&lt;=0,AE202&lt;0),"",AE202/V202),"")</f>
        <v/>
      </c>
      <c r="AT202" s="106"/>
      <c r="AU202" s="106"/>
      <c r="AV202" s="106"/>
      <c r="AW202" s="106"/>
      <c r="AX202" s="106"/>
      <c r="AY202" s="106"/>
      <c r="AZ202" s="121"/>
    </row>
    <row r="203" spans="2:52" s="235" customFormat="1" ht="39.75" hidden="1" customHeight="1" x14ac:dyDescent="0.25">
      <c r="B203" s="213">
        <v>46188</v>
      </c>
      <c r="C203" s="348" t="s">
        <v>110</v>
      </c>
      <c r="D203" s="347">
        <v>1</v>
      </c>
      <c r="E203" s="212" t="s">
        <v>553</v>
      </c>
      <c r="F203" s="212" t="s">
        <v>202</v>
      </c>
      <c r="G203" s="212">
        <v>7</v>
      </c>
      <c r="H203" s="212" t="s">
        <v>705</v>
      </c>
      <c r="I203" s="212">
        <v>286</v>
      </c>
      <c r="J203" s="212" t="s">
        <v>680</v>
      </c>
      <c r="K203" s="212" t="s">
        <v>632</v>
      </c>
      <c r="L203" s="212"/>
      <c r="M203" s="212">
        <v>12</v>
      </c>
      <c r="N203" s="212"/>
      <c r="O203" s="212"/>
      <c r="P203" s="211">
        <v>180</v>
      </c>
      <c r="Q203" s="205"/>
      <c r="R203" s="204"/>
      <c r="S203" s="204">
        <f>'INFORME DIARIO MAQUINARIA'!$R203-'INFORME DIARIO MAQUINARIA'!$Q203</f>
        <v>0</v>
      </c>
      <c r="T203" s="203"/>
      <c r="U203" s="106"/>
      <c r="V203" s="106" t="str">
        <f>IF(U203-T203=0,"",U203-T203)</f>
        <v/>
      </c>
      <c r="W203" s="106"/>
      <c r="X203" s="106"/>
      <c r="Y203" s="106" t="str">
        <f>IF(X203-W203=0,"",X203-W203)</f>
        <v/>
      </c>
      <c r="Z203" s="106"/>
      <c r="AA203" s="106"/>
      <c r="AB203" s="106">
        <f>'INFORME DIARIO MAQUINARIA'!$AA203-'INFORME DIARIO MAQUINARIA'!$Z203</f>
        <v>0</v>
      </c>
      <c r="AC203" s="106"/>
      <c r="AD203" s="106"/>
      <c r="AE203" s="106" t="str">
        <f>IF(AD203-AC203=0,"",AD203-AC203)</f>
        <v/>
      </c>
      <c r="AF203" s="106"/>
      <c r="AG203" s="106"/>
      <c r="AH203" s="106" t="str">
        <f>IF(AG203-AF203=0,"",AG203-AF203)</f>
        <v/>
      </c>
      <c r="AI203" s="106"/>
      <c r="AJ203" s="106"/>
      <c r="AK203" s="106"/>
      <c r="AL203" s="106"/>
      <c r="AM203" s="106" t="str">
        <f>IF((AK203+AJ203)-AL203=0,"",(AK203+AJ203)-AL203)</f>
        <v/>
      </c>
      <c r="AN203" s="120" t="str">
        <f>IF(OR(AM203="",V203="",V203=0),"",ROUND(AM203/V203,2))</f>
        <v/>
      </c>
      <c r="AO203" s="106" t="str">
        <f>IF(OR(Y203="",AM203="",AM203=0),"",ROUND(Y203/AM203,2))</f>
        <v/>
      </c>
      <c r="AP203" s="106" t="str">
        <f>IF(OR(AM203="",Y203="",Y203=0),"",ROUND(AM203/Y203,2))</f>
        <v/>
      </c>
      <c r="AQ203" s="106" t="str">
        <f>IF(OR(L203="",V203="",V203=0),"",ROUND(L203/V203,1))</f>
        <v/>
      </c>
      <c r="AR203" s="106" t="str">
        <f>IF(OR('INFORME DIARIO MAQUINARIA'!$O203="",'INFORME DIARIO MAQUINARIA'!$AH203="",'INFORME DIARIO MAQUINARIA'!$AH203=0),"",ROUND('INFORME DIARIO MAQUINARIA'!$O203/'INFORME DIARIO MAQUINARIA'!$AH203,1))</f>
        <v/>
      </c>
      <c r="AS203" s="189" t="str">
        <f>IFERROR(IF(OR(V203="",AE203="",V203&lt;=0,AE203&lt;0),"",AE203/V203),"")</f>
        <v/>
      </c>
      <c r="AT203" s="106"/>
      <c r="AU203" s="106"/>
      <c r="AV203" s="106"/>
      <c r="AW203" s="106"/>
      <c r="AX203" s="106"/>
      <c r="AY203" s="106"/>
      <c r="AZ203" s="121"/>
    </row>
    <row r="204" spans="2:52" s="235" customFormat="1" ht="37.5" hidden="1" customHeight="1" thickBot="1" x14ac:dyDescent="0.3">
      <c r="B204" s="210">
        <v>46188</v>
      </c>
      <c r="C204" s="346" t="s">
        <v>110</v>
      </c>
      <c r="D204" s="345">
        <v>1</v>
      </c>
      <c r="E204" s="201" t="s">
        <v>701</v>
      </c>
      <c r="F204" s="201" t="s">
        <v>700</v>
      </c>
      <c r="G204" s="201">
        <v>7</v>
      </c>
      <c r="H204" s="201" t="s">
        <v>705</v>
      </c>
      <c r="I204" s="201">
        <v>286</v>
      </c>
      <c r="J204" s="201"/>
      <c r="K204" s="201" t="s">
        <v>698</v>
      </c>
      <c r="L204" s="201"/>
      <c r="M204" s="201"/>
      <c r="N204" s="201">
        <v>1</v>
      </c>
      <c r="O204" s="201">
        <v>12</v>
      </c>
      <c r="P204" s="209"/>
      <c r="Q204" s="205"/>
      <c r="R204" s="204"/>
      <c r="S204" s="204">
        <f>'INFORME DIARIO MAQUINARIA'!$R204-'INFORME DIARIO MAQUINARIA'!$Q204</f>
        <v>0</v>
      </c>
      <c r="T204" s="203"/>
      <c r="U204" s="106"/>
      <c r="V204" s="106" t="str">
        <f>IF(U204-T204=0,"",U204-T204)</f>
        <v/>
      </c>
      <c r="W204" s="106"/>
      <c r="X204" s="106"/>
      <c r="Y204" s="106" t="str">
        <f>IF(X204-W204=0,"",X204-W204)</f>
        <v/>
      </c>
      <c r="Z204" s="106"/>
      <c r="AA204" s="106"/>
      <c r="AB204" s="106">
        <f>'INFORME DIARIO MAQUINARIA'!$AA204-'INFORME DIARIO MAQUINARIA'!$Z204</f>
        <v>0</v>
      </c>
      <c r="AC204" s="106"/>
      <c r="AD204" s="106"/>
      <c r="AE204" s="106" t="str">
        <f>IF(AD204-AC204=0,"",AD204-AC204)</f>
        <v/>
      </c>
      <c r="AF204" s="106"/>
      <c r="AG204" s="106"/>
      <c r="AH204" s="106" t="str">
        <f>IF(AG204-AF204=0,"",AG204-AF204)</f>
        <v/>
      </c>
      <c r="AI204" s="106"/>
      <c r="AJ204" s="106"/>
      <c r="AK204" s="106"/>
      <c r="AL204" s="106"/>
      <c r="AM204" s="106" t="str">
        <f>IF((AK204+AJ204)-AL204=0,"",(AK204+AJ204)-AL204)</f>
        <v/>
      </c>
      <c r="AN204" s="120" t="str">
        <f>IF(OR(AM204="",V204="",V204=0),"",ROUND(AM204/V204,2))</f>
        <v/>
      </c>
      <c r="AO204" s="106" t="str">
        <f>IF(OR(Y204="",AM204="",AM204=0),"",ROUND(Y204/AM204,2))</f>
        <v/>
      </c>
      <c r="AP204" s="106" t="str">
        <f>IF(OR(AM204="",Y204="",Y204=0),"",ROUND(AM204/Y204,2))</f>
        <v/>
      </c>
      <c r="AQ204" s="106" t="str">
        <f>IF(OR(L204="",V204="",V204=0),"",ROUND(L204/V204,1))</f>
        <v/>
      </c>
      <c r="AR204" s="106" t="str">
        <f>IF(OR('INFORME DIARIO MAQUINARIA'!$O204="",'INFORME DIARIO MAQUINARIA'!$AH204="",'INFORME DIARIO MAQUINARIA'!$AH204=0),"",ROUND('INFORME DIARIO MAQUINARIA'!$O204/'INFORME DIARIO MAQUINARIA'!$AH204,1))</f>
        <v/>
      </c>
      <c r="AS204" s="189" t="str">
        <f>IFERROR(IF(OR(V204="",AE204="",V204&lt;=0,AE204&lt;0),"",AE204/V204),"")</f>
        <v/>
      </c>
      <c r="AT204" s="106"/>
      <c r="AU204" s="106"/>
      <c r="AV204" s="106"/>
      <c r="AW204" s="106"/>
      <c r="AX204" s="106"/>
      <c r="AY204" s="106"/>
      <c r="AZ204" s="121"/>
    </row>
    <row r="205" spans="2:52" s="235" customFormat="1" ht="36" hidden="1" customHeight="1" x14ac:dyDescent="0.25">
      <c r="B205" s="213">
        <v>46189</v>
      </c>
      <c r="C205" s="348" t="s">
        <v>59</v>
      </c>
      <c r="D205" s="347">
        <v>1</v>
      </c>
      <c r="E205" s="212" t="s">
        <v>195</v>
      </c>
      <c r="F205" s="212" t="s">
        <v>473</v>
      </c>
      <c r="G205" s="212">
        <v>6</v>
      </c>
      <c r="H205" s="212" t="s">
        <v>703</v>
      </c>
      <c r="I205" s="212">
        <v>303</v>
      </c>
      <c r="J205" s="212"/>
      <c r="K205" s="212" t="s">
        <v>704</v>
      </c>
      <c r="L205" s="212"/>
      <c r="M205" s="212"/>
      <c r="N205" s="212">
        <v>11</v>
      </c>
      <c r="O205" s="212">
        <v>132</v>
      </c>
      <c r="P205" s="211"/>
      <c r="Q205" s="205"/>
      <c r="R205" s="204"/>
      <c r="S205" s="204">
        <f>'INFORME DIARIO MAQUINARIA'!$R205-'INFORME DIARIO MAQUINARIA'!$Q205</f>
        <v>0</v>
      </c>
      <c r="T205" s="203"/>
      <c r="U205" s="106"/>
      <c r="V205" s="106" t="str">
        <f>IF(U205-T205=0,"",U205-T205)</f>
        <v/>
      </c>
      <c r="W205" s="106"/>
      <c r="X205" s="106"/>
      <c r="Y205" s="106" t="str">
        <f>IF(X205-W205=0,"",X205-W205)</f>
        <v/>
      </c>
      <c r="Z205" s="106"/>
      <c r="AA205" s="106"/>
      <c r="AB205" s="106">
        <f>'INFORME DIARIO MAQUINARIA'!$AA205-'INFORME DIARIO MAQUINARIA'!$Z205</f>
        <v>0</v>
      </c>
      <c r="AC205" s="106"/>
      <c r="AD205" s="106"/>
      <c r="AE205" s="106" t="str">
        <f>IF(AD205-AC205=0,"",AD205-AC205)</f>
        <v/>
      </c>
      <c r="AF205" s="106"/>
      <c r="AG205" s="106"/>
      <c r="AH205" s="106" t="str">
        <f>IF(AG205-AF205=0,"",AG205-AF205)</f>
        <v/>
      </c>
      <c r="AI205" s="106"/>
      <c r="AJ205" s="106"/>
      <c r="AK205" s="106"/>
      <c r="AL205" s="106"/>
      <c r="AM205" s="106" t="str">
        <f>IF((AK205+AJ205)-AL205=0,"",(AK205+AJ205)-AL205)</f>
        <v/>
      </c>
      <c r="AN205" s="120" t="str">
        <f>IF(OR(AM205="",V205="",V205=0),"",ROUND(AM205/V205,2))</f>
        <v/>
      </c>
      <c r="AO205" s="106" t="str">
        <f>IF(OR(Y205="",AM205="",AM205=0),"",ROUND(Y205/AM205,2))</f>
        <v/>
      </c>
      <c r="AP205" s="106" t="str">
        <f>IF(OR(AM205="",Y205="",Y205=0),"",ROUND(AM205/Y205,2))</f>
        <v/>
      </c>
      <c r="AQ205" s="106" t="str">
        <f>IF(OR(L205="",V205="",V205=0),"",ROUND(L205/V205,1))</f>
        <v/>
      </c>
      <c r="AR205" s="106" t="str">
        <f>IF(OR('INFORME DIARIO MAQUINARIA'!$O205="",'INFORME DIARIO MAQUINARIA'!$AH205="",'INFORME DIARIO MAQUINARIA'!$AH205=0),"",ROUND('INFORME DIARIO MAQUINARIA'!$O205/'INFORME DIARIO MAQUINARIA'!$AH205,1))</f>
        <v/>
      </c>
      <c r="AS205" s="189" t="str">
        <f>IFERROR(IF(OR(V205="",AE205="",V205&lt;=0,AE205&lt;0),"",AE205/V205),"")</f>
        <v/>
      </c>
      <c r="AT205" s="106"/>
      <c r="AU205" s="106"/>
      <c r="AV205" s="106"/>
      <c r="AW205" s="106"/>
      <c r="AX205" s="106"/>
      <c r="AY205" s="106"/>
      <c r="AZ205" s="121"/>
    </row>
    <row r="206" spans="2:52" s="235" customFormat="1" ht="31.5" hidden="1" customHeight="1" thickBot="1" x14ac:dyDescent="0.3">
      <c r="B206" s="210">
        <v>46189</v>
      </c>
      <c r="C206" s="346" t="s">
        <v>59</v>
      </c>
      <c r="D206" s="345">
        <v>1</v>
      </c>
      <c r="E206" s="201" t="s">
        <v>143</v>
      </c>
      <c r="F206" s="201" t="s">
        <v>117</v>
      </c>
      <c r="G206" s="201">
        <v>6</v>
      </c>
      <c r="H206" s="201" t="s">
        <v>703</v>
      </c>
      <c r="I206" s="201">
        <v>303</v>
      </c>
      <c r="J206" s="201" t="s">
        <v>680</v>
      </c>
      <c r="K206" s="201" t="s">
        <v>702</v>
      </c>
      <c r="L206" s="201"/>
      <c r="M206" s="201">
        <v>132</v>
      </c>
      <c r="N206" s="201"/>
      <c r="O206" s="201"/>
      <c r="P206" s="209">
        <v>221</v>
      </c>
      <c r="Q206" s="205"/>
      <c r="R206" s="204"/>
      <c r="S206" s="204">
        <f>'INFORME DIARIO MAQUINARIA'!$R206-'INFORME DIARIO MAQUINARIA'!$Q206</f>
        <v>0</v>
      </c>
      <c r="T206" s="203"/>
      <c r="U206" s="106"/>
      <c r="V206" s="106" t="str">
        <f>IF(U206-T206=0,"",U206-T206)</f>
        <v/>
      </c>
      <c r="W206" s="106"/>
      <c r="X206" s="106"/>
      <c r="Y206" s="106" t="str">
        <f>IF(X206-W206=0,"",X206-W206)</f>
        <v/>
      </c>
      <c r="Z206" s="106"/>
      <c r="AA206" s="106"/>
      <c r="AB206" s="106">
        <f>'INFORME DIARIO MAQUINARIA'!$AA206-'INFORME DIARIO MAQUINARIA'!$Z206</f>
        <v>0</v>
      </c>
      <c r="AC206" s="106"/>
      <c r="AD206" s="106"/>
      <c r="AE206" s="106" t="str">
        <f>IF(AD206-AC206=0,"",AD206-AC206)</f>
        <v/>
      </c>
      <c r="AF206" s="106"/>
      <c r="AG206" s="106"/>
      <c r="AH206" s="106" t="str">
        <f>IF(AG206-AF206=0,"",AG206-AF206)</f>
        <v/>
      </c>
      <c r="AI206" s="106"/>
      <c r="AJ206" s="106"/>
      <c r="AK206" s="106"/>
      <c r="AL206" s="106"/>
      <c r="AM206" s="106" t="str">
        <f>IF((AK206+AJ206)-AL206=0,"",(AK206+AJ206)-AL206)</f>
        <v/>
      </c>
      <c r="AN206" s="120" t="str">
        <f>IF(OR(AM206="",V206="",V206=0),"",ROUND(AM206/V206,2))</f>
        <v/>
      </c>
      <c r="AO206" s="106" t="str">
        <f>IF(OR(Y206="",AM206="",AM206=0),"",ROUND(Y206/AM206,2))</f>
        <v/>
      </c>
      <c r="AP206" s="106" t="str">
        <f>IF(OR(AM206="",Y206="",Y206=0),"",ROUND(AM206/Y206,2))</f>
        <v/>
      </c>
      <c r="AQ206" s="106" t="str">
        <f>IF(OR(L206="",V206="",V206=0),"",ROUND(L206/V206,1))</f>
        <v/>
      </c>
      <c r="AR206" s="106" t="str">
        <f>IF(OR('INFORME DIARIO MAQUINARIA'!$O206="",'INFORME DIARIO MAQUINARIA'!$AH206="",'INFORME DIARIO MAQUINARIA'!$AH206=0),"",ROUND('INFORME DIARIO MAQUINARIA'!$O206/'INFORME DIARIO MAQUINARIA'!$AH206,1))</f>
        <v/>
      </c>
      <c r="AS206" s="189" t="str">
        <f>IFERROR(IF(OR(V206="",AE206="",V206&lt;=0,AE206&lt;0),"",AE206/V206),"")</f>
        <v/>
      </c>
      <c r="AT206" s="106"/>
      <c r="AU206" s="106"/>
      <c r="AV206" s="106"/>
      <c r="AW206" s="106"/>
      <c r="AX206" s="106"/>
      <c r="AY206" s="106"/>
      <c r="AZ206" s="121"/>
    </row>
    <row r="207" spans="2:52" s="235" customFormat="1" ht="35.25" hidden="1" customHeight="1" x14ac:dyDescent="0.25">
      <c r="B207" s="213">
        <v>46189</v>
      </c>
      <c r="C207" s="348" t="s">
        <v>59</v>
      </c>
      <c r="D207" s="347">
        <v>1</v>
      </c>
      <c r="E207" s="212" t="s">
        <v>447</v>
      </c>
      <c r="F207" s="212" t="s">
        <v>446</v>
      </c>
      <c r="G207" s="212">
        <v>7</v>
      </c>
      <c r="H207" s="212" t="s">
        <v>699</v>
      </c>
      <c r="I207" s="212" t="s">
        <v>697</v>
      </c>
      <c r="J207" s="212" t="s">
        <v>680</v>
      </c>
      <c r="K207" s="212" t="s">
        <v>632</v>
      </c>
      <c r="L207" s="212"/>
      <c r="M207" s="212">
        <v>12</v>
      </c>
      <c r="N207" s="212"/>
      <c r="O207" s="212"/>
      <c r="P207" s="211">
        <v>159</v>
      </c>
      <c r="Q207" s="205"/>
      <c r="R207" s="204"/>
      <c r="S207" s="204">
        <f>'INFORME DIARIO MAQUINARIA'!$R207-'INFORME DIARIO MAQUINARIA'!$Q207</f>
        <v>0</v>
      </c>
      <c r="T207" s="203"/>
      <c r="U207" s="106"/>
      <c r="V207" s="106" t="str">
        <f>IF(U207-T207=0,"",U207-T207)</f>
        <v/>
      </c>
      <c r="W207" s="106"/>
      <c r="X207" s="106"/>
      <c r="Y207" s="106" t="str">
        <f>IF(X207-W207=0,"",X207-W207)</f>
        <v/>
      </c>
      <c r="Z207" s="106"/>
      <c r="AA207" s="106"/>
      <c r="AB207" s="106">
        <f>'INFORME DIARIO MAQUINARIA'!$AA207-'INFORME DIARIO MAQUINARIA'!$Z207</f>
        <v>0</v>
      </c>
      <c r="AC207" s="106"/>
      <c r="AD207" s="106"/>
      <c r="AE207" s="106" t="str">
        <f>IF(AD207-AC207=0,"",AD207-AC207)</f>
        <v/>
      </c>
      <c r="AF207" s="106"/>
      <c r="AG207" s="106"/>
      <c r="AH207" s="106" t="str">
        <f>IF(AG207-AF207=0,"",AG207-AF207)</f>
        <v/>
      </c>
      <c r="AI207" s="106"/>
      <c r="AJ207" s="106"/>
      <c r="AK207" s="106"/>
      <c r="AL207" s="106"/>
      <c r="AM207" s="106" t="str">
        <f>IF((AK207+AJ207)-AL207=0,"",(AK207+AJ207)-AL207)</f>
        <v/>
      </c>
      <c r="AN207" s="120" t="str">
        <f>IF(OR(AM207="",V207="",V207=0),"",ROUND(AM207/V207,2))</f>
        <v/>
      </c>
      <c r="AO207" s="106" t="str">
        <f>IF(OR(Y207="",AM207="",AM207=0),"",ROUND(Y207/AM207,2))</f>
        <v/>
      </c>
      <c r="AP207" s="106" t="str">
        <f>IF(OR(AM207="",Y207="",Y207=0),"",ROUND(AM207/Y207,2))</f>
        <v/>
      </c>
      <c r="AQ207" s="106" t="str">
        <f>IF(OR(L207="",V207="",V207=0),"",ROUND(L207/V207,1))</f>
        <v/>
      </c>
      <c r="AR207" s="106" t="str">
        <f>IF(OR('INFORME DIARIO MAQUINARIA'!$O207="",'INFORME DIARIO MAQUINARIA'!$AH207="",'INFORME DIARIO MAQUINARIA'!$AH207=0),"",ROUND('INFORME DIARIO MAQUINARIA'!$O207/'INFORME DIARIO MAQUINARIA'!$AH207,1))</f>
        <v/>
      </c>
      <c r="AS207" s="189" t="str">
        <f>IFERROR(IF(OR(V207="",AE207="",V207&lt;=0,AE207&lt;0),"",AE207/V207),"")</f>
        <v/>
      </c>
      <c r="AT207" s="106"/>
      <c r="AU207" s="106"/>
      <c r="AV207" s="106"/>
      <c r="AW207" s="106"/>
      <c r="AX207" s="106"/>
      <c r="AY207" s="106"/>
      <c r="AZ207" s="121"/>
    </row>
    <row r="208" spans="2:52" s="235" customFormat="1" ht="34.5" hidden="1" customHeight="1" thickBot="1" x14ac:dyDescent="0.3">
      <c r="B208" s="210">
        <v>46189</v>
      </c>
      <c r="C208" s="346" t="s">
        <v>59</v>
      </c>
      <c r="D208" s="345">
        <v>1</v>
      </c>
      <c r="E208" s="201" t="s">
        <v>701</v>
      </c>
      <c r="F208" s="201" t="s">
        <v>700</v>
      </c>
      <c r="G208" s="201">
        <v>7</v>
      </c>
      <c r="H208" s="201" t="s">
        <v>699</v>
      </c>
      <c r="I208" s="201" t="s">
        <v>697</v>
      </c>
      <c r="J208" s="201"/>
      <c r="K208" s="201" t="s">
        <v>698</v>
      </c>
      <c r="L208" s="201"/>
      <c r="M208" s="201"/>
      <c r="N208" s="201">
        <v>1</v>
      </c>
      <c r="O208" s="201">
        <v>12</v>
      </c>
      <c r="P208" s="209"/>
      <c r="Q208" s="205"/>
      <c r="R208" s="204"/>
      <c r="S208" s="204">
        <f>'INFORME DIARIO MAQUINARIA'!$R208-'INFORME DIARIO MAQUINARIA'!$Q208</f>
        <v>0</v>
      </c>
      <c r="T208" s="203"/>
      <c r="U208" s="106"/>
      <c r="V208" s="106" t="str">
        <f>IF(U208-T208=0,"",U208-T208)</f>
        <v/>
      </c>
      <c r="W208" s="106"/>
      <c r="X208" s="106"/>
      <c r="Y208" s="106" t="str">
        <f>IF(X208-W208=0,"",X208-W208)</f>
        <v/>
      </c>
      <c r="Z208" s="106"/>
      <c r="AA208" s="106"/>
      <c r="AB208" s="106">
        <f>'INFORME DIARIO MAQUINARIA'!$AA208-'INFORME DIARIO MAQUINARIA'!$Z208</f>
        <v>0</v>
      </c>
      <c r="AC208" s="106"/>
      <c r="AD208" s="106"/>
      <c r="AE208" s="106" t="str">
        <f>IF(AD208-AC208=0,"",AD208-AC208)</f>
        <v/>
      </c>
      <c r="AF208" s="106"/>
      <c r="AG208" s="106"/>
      <c r="AH208" s="106" t="str">
        <f>IF(AG208-AF208=0,"",AG208-AF208)</f>
        <v/>
      </c>
      <c r="AI208" s="106"/>
      <c r="AJ208" s="106"/>
      <c r="AK208" s="106"/>
      <c r="AL208" s="106"/>
      <c r="AM208" s="106" t="str">
        <f>IF((AK208+AJ208)-AL208=0,"",(AK208+AJ208)-AL208)</f>
        <v/>
      </c>
      <c r="AN208" s="120" t="str">
        <f>IF(OR(AM208="",V208="",V208=0),"",ROUND(AM208/V208,2))</f>
        <v/>
      </c>
      <c r="AO208" s="106" t="str">
        <f>IF(OR(Y208="",AM208="",AM208=0),"",ROUND(Y208/AM208,2))</f>
        <v/>
      </c>
      <c r="AP208" s="106" t="str">
        <f>IF(OR(AM208="",Y208="",Y208=0),"",ROUND(AM208/Y208,2))</f>
        <v/>
      </c>
      <c r="AQ208" s="106" t="str">
        <f>IF(OR(L208="",V208="",V208=0),"",ROUND(L208/V208,1))</f>
        <v/>
      </c>
      <c r="AR208" s="106" t="str">
        <f>IF(OR('INFORME DIARIO MAQUINARIA'!$O208="",'INFORME DIARIO MAQUINARIA'!$AH208="",'INFORME DIARIO MAQUINARIA'!$AH208=0),"",ROUND('INFORME DIARIO MAQUINARIA'!$O208/'INFORME DIARIO MAQUINARIA'!$AH208,1))</f>
        <v/>
      </c>
      <c r="AS208" s="189" t="str">
        <f>IFERROR(IF(OR(V208="",AE208="",V208&lt;=0,AE208&lt;0),"",AE208/V208),"")</f>
        <v/>
      </c>
      <c r="AT208" s="106"/>
      <c r="AU208" s="106"/>
      <c r="AV208" s="106"/>
      <c r="AW208" s="106"/>
      <c r="AX208" s="106"/>
      <c r="AY208" s="106"/>
      <c r="AZ208" s="121"/>
    </row>
    <row r="209" spans="2:52" s="235" customFormat="1" ht="37.5" hidden="1" customHeight="1" x14ac:dyDescent="0.25">
      <c r="B209" s="213">
        <v>46189</v>
      </c>
      <c r="C209" s="348" t="s">
        <v>59</v>
      </c>
      <c r="D209" s="347">
        <v>1</v>
      </c>
      <c r="E209" s="212" t="s">
        <v>104</v>
      </c>
      <c r="F209" s="212" t="s">
        <v>211</v>
      </c>
      <c r="G209" s="212">
        <v>8</v>
      </c>
      <c r="H209" s="212" t="s">
        <v>694</v>
      </c>
      <c r="I209" s="212" t="s">
        <v>697</v>
      </c>
      <c r="J209" s="212"/>
      <c r="K209" s="212" t="s">
        <v>565</v>
      </c>
      <c r="L209" s="212"/>
      <c r="M209" s="212">
        <v>84</v>
      </c>
      <c r="N209" s="212"/>
      <c r="O209" s="212"/>
      <c r="P209" s="211"/>
      <c r="Q209" s="205"/>
      <c r="R209" s="204"/>
      <c r="S209" s="204">
        <f>'INFORME DIARIO MAQUINARIA'!$R209-'INFORME DIARIO MAQUINARIA'!$Q209</f>
        <v>0</v>
      </c>
      <c r="T209" s="203"/>
      <c r="U209" s="106"/>
      <c r="V209" s="106" t="str">
        <f>IF(U209-T209=0,"",U209-T209)</f>
        <v/>
      </c>
      <c r="W209" s="106"/>
      <c r="X209" s="106"/>
      <c r="Y209" s="106" t="str">
        <f>IF(X209-W209=0,"",X209-W209)</f>
        <v/>
      </c>
      <c r="Z209" s="106"/>
      <c r="AA209" s="106"/>
      <c r="AB209" s="106">
        <f>'INFORME DIARIO MAQUINARIA'!$AA209-'INFORME DIARIO MAQUINARIA'!$Z209</f>
        <v>0</v>
      </c>
      <c r="AC209" s="106"/>
      <c r="AD209" s="106"/>
      <c r="AE209" s="106" t="str">
        <f>IF(AD209-AC209=0,"",AD209-AC209)</f>
        <v/>
      </c>
      <c r="AF209" s="106"/>
      <c r="AG209" s="106"/>
      <c r="AH209" s="106" t="str">
        <f>IF(AG209-AF209=0,"",AG209-AF209)</f>
        <v/>
      </c>
      <c r="AI209" s="106"/>
      <c r="AJ209" s="106"/>
      <c r="AK209" s="106"/>
      <c r="AL209" s="106"/>
      <c r="AM209" s="106" t="str">
        <f>IF((AK209+AJ209)-AL209=0,"",(AK209+AJ209)-AL209)</f>
        <v/>
      </c>
      <c r="AN209" s="120" t="str">
        <f>IF(OR(AM209="",V209="",V209=0),"",ROUND(AM209/V209,2))</f>
        <v/>
      </c>
      <c r="AO209" s="106" t="str">
        <f>IF(OR(Y209="",AM209="",AM209=0),"",ROUND(Y209/AM209,2))</f>
        <v/>
      </c>
      <c r="AP209" s="106" t="str">
        <f>IF(OR(AM209="",Y209="",Y209=0),"",ROUND(AM209/Y209,2))</f>
        <v/>
      </c>
      <c r="AQ209" s="106" t="str">
        <f>IF(OR(L209="",V209="",V209=0),"",ROUND(L209/V209,1))</f>
        <v/>
      </c>
      <c r="AR209" s="106" t="str">
        <f>IF(OR('INFORME DIARIO MAQUINARIA'!$O209="",'INFORME DIARIO MAQUINARIA'!$AH209="",'INFORME DIARIO MAQUINARIA'!$AH209=0),"",ROUND('INFORME DIARIO MAQUINARIA'!$O209/'INFORME DIARIO MAQUINARIA'!$AH209,1))</f>
        <v/>
      </c>
      <c r="AS209" s="189" t="str">
        <f>IFERROR(IF(OR(V209="",AE209="",V209&lt;=0,AE209&lt;0),"",AE209/V209),"")</f>
        <v/>
      </c>
      <c r="AT209" s="106"/>
      <c r="AU209" s="106"/>
      <c r="AV209" s="106"/>
      <c r="AW209" s="106"/>
      <c r="AX209" s="106"/>
      <c r="AY209" s="106"/>
      <c r="AZ209" s="121"/>
    </row>
    <row r="210" spans="2:52" s="235" customFormat="1" ht="37.5" hidden="1" customHeight="1" x14ac:dyDescent="0.25">
      <c r="B210" s="210">
        <v>46189</v>
      </c>
      <c r="C210" s="346" t="s">
        <v>59</v>
      </c>
      <c r="D210" s="345">
        <v>1</v>
      </c>
      <c r="E210" s="201" t="s">
        <v>104</v>
      </c>
      <c r="F210" s="201" t="s">
        <v>211</v>
      </c>
      <c r="G210" s="201">
        <v>8</v>
      </c>
      <c r="H210" s="201" t="s">
        <v>696</v>
      </c>
      <c r="I210" s="201"/>
      <c r="J210" s="201"/>
      <c r="K210" s="201" t="s">
        <v>565</v>
      </c>
      <c r="L210" s="201"/>
      <c r="M210" s="201">
        <v>12</v>
      </c>
      <c r="N210" s="201"/>
      <c r="O210" s="201"/>
      <c r="P210" s="209"/>
      <c r="Q210" s="205"/>
      <c r="R210" s="204"/>
      <c r="S210" s="204">
        <f>'INFORME DIARIO MAQUINARIA'!$R210-'INFORME DIARIO MAQUINARIA'!$Q210</f>
        <v>0</v>
      </c>
      <c r="T210" s="203"/>
      <c r="U210" s="106"/>
      <c r="V210" s="106" t="str">
        <f>IF(U210-T210=0,"",U210-T210)</f>
        <v/>
      </c>
      <c r="W210" s="106"/>
      <c r="X210" s="106"/>
      <c r="Y210" s="106" t="str">
        <f>IF(X210-W210=0,"",X210-W210)</f>
        <v/>
      </c>
      <c r="Z210" s="106"/>
      <c r="AA210" s="106"/>
      <c r="AB210" s="106">
        <f>'INFORME DIARIO MAQUINARIA'!$AA210-'INFORME DIARIO MAQUINARIA'!$Z210</f>
        <v>0</v>
      </c>
      <c r="AC210" s="106"/>
      <c r="AD210" s="106"/>
      <c r="AE210" s="106" t="str">
        <f>IF(AD210-AC210=0,"",AD210-AC210)</f>
        <v/>
      </c>
      <c r="AF210" s="106"/>
      <c r="AG210" s="106"/>
      <c r="AH210" s="106" t="str">
        <f>IF(AG210-AF210=0,"",AG210-AF210)</f>
        <v/>
      </c>
      <c r="AI210" s="106"/>
      <c r="AJ210" s="106"/>
      <c r="AK210" s="106"/>
      <c r="AL210" s="106"/>
      <c r="AM210" s="106" t="str">
        <f>IF((AK210+AJ210)-AL210=0,"",(AK210+AJ210)-AL210)</f>
        <v/>
      </c>
      <c r="AN210" s="120" t="str">
        <f>IF(OR(AM210="",V210="",V210=0),"",ROUND(AM210/V210,2))</f>
        <v/>
      </c>
      <c r="AO210" s="106" t="str">
        <f>IF(OR(Y210="",AM210="",AM210=0),"",ROUND(Y210/AM210,2))</f>
        <v/>
      </c>
      <c r="AP210" s="106" t="str">
        <f>IF(OR(AM210="",Y210="",Y210=0),"",ROUND(AM210/Y210,2))</f>
        <v/>
      </c>
      <c r="AQ210" s="106" t="str">
        <f>IF(OR(L210="",V210="",V210=0),"",ROUND(L210/V210,1))</f>
        <v/>
      </c>
      <c r="AR210" s="106" t="str">
        <f>IF(OR('INFORME DIARIO MAQUINARIA'!$O210="",'INFORME DIARIO MAQUINARIA'!$AH210="",'INFORME DIARIO MAQUINARIA'!$AH210=0),"",ROUND('INFORME DIARIO MAQUINARIA'!$O210/'INFORME DIARIO MAQUINARIA'!$AH210,1))</f>
        <v/>
      </c>
      <c r="AS210" s="189" t="str">
        <f>IFERROR(IF(OR(V210="",AE210="",V210&lt;=0,AE210&lt;0),"",AE210/V210),"")</f>
        <v/>
      </c>
      <c r="AT210" s="106"/>
      <c r="AU210" s="106"/>
      <c r="AV210" s="106"/>
      <c r="AW210" s="106"/>
      <c r="AX210" s="106"/>
      <c r="AY210" s="106"/>
      <c r="AZ210" s="121"/>
    </row>
    <row r="211" spans="2:52" s="235" customFormat="1" ht="37.5" hidden="1" customHeight="1" x14ac:dyDescent="0.25">
      <c r="B211" s="210">
        <v>46189</v>
      </c>
      <c r="C211" s="346" t="s">
        <v>59</v>
      </c>
      <c r="D211" s="345">
        <v>1</v>
      </c>
      <c r="E211" s="201" t="s">
        <v>82</v>
      </c>
      <c r="F211" s="201" t="s">
        <v>239</v>
      </c>
      <c r="G211" s="201">
        <v>8</v>
      </c>
      <c r="H211" s="201" t="s">
        <v>694</v>
      </c>
      <c r="I211" s="201" t="s">
        <v>693</v>
      </c>
      <c r="J211" s="201"/>
      <c r="K211" s="201" t="s">
        <v>695</v>
      </c>
      <c r="L211" s="201"/>
      <c r="M211" s="201"/>
      <c r="N211" s="201">
        <v>3</v>
      </c>
      <c r="O211" s="201">
        <v>36</v>
      </c>
      <c r="P211" s="209"/>
      <c r="Q211" s="205"/>
      <c r="R211" s="204"/>
      <c r="S211" s="204">
        <f>'INFORME DIARIO MAQUINARIA'!$R211-'INFORME DIARIO MAQUINARIA'!$Q211</f>
        <v>0</v>
      </c>
      <c r="T211" s="203"/>
      <c r="U211" s="106"/>
      <c r="V211" s="106" t="str">
        <f>IF(U211-T211=0,"",U211-T211)</f>
        <v/>
      </c>
      <c r="W211" s="106"/>
      <c r="X211" s="106"/>
      <c r="Y211" s="106" t="str">
        <f>IF(X211-W211=0,"",X211-W211)</f>
        <v/>
      </c>
      <c r="Z211" s="106"/>
      <c r="AA211" s="106"/>
      <c r="AB211" s="106">
        <f>'INFORME DIARIO MAQUINARIA'!$AA211-'INFORME DIARIO MAQUINARIA'!$Z211</f>
        <v>0</v>
      </c>
      <c r="AC211" s="106"/>
      <c r="AD211" s="106"/>
      <c r="AE211" s="106" t="str">
        <f>IF(AD211-AC211=0,"",AD211-AC211)</f>
        <v/>
      </c>
      <c r="AF211" s="106"/>
      <c r="AG211" s="106"/>
      <c r="AH211" s="106" t="str">
        <f>IF(AG211-AF211=0,"",AG211-AF211)</f>
        <v/>
      </c>
      <c r="AI211" s="106"/>
      <c r="AJ211" s="106"/>
      <c r="AK211" s="106"/>
      <c r="AL211" s="106"/>
      <c r="AM211" s="106" t="str">
        <f>IF((AK211+AJ211)-AL211=0,"",(AK211+AJ211)-AL211)</f>
        <v/>
      </c>
      <c r="AN211" s="120" t="str">
        <f>IF(OR(AM211="",V211="",V211=0),"",ROUND(AM211/V211,2))</f>
        <v/>
      </c>
      <c r="AO211" s="106" t="str">
        <f>IF(OR(Y211="",AM211="",AM211=0),"",ROUND(Y211/AM211,2))</f>
        <v/>
      </c>
      <c r="AP211" s="106" t="str">
        <f>IF(OR(AM211="",Y211="",Y211=0),"",ROUND(AM211/Y211,2))</f>
        <v/>
      </c>
      <c r="AQ211" s="106" t="str">
        <f>IF(OR(L211="",V211="",V211=0),"",ROUND(L211/V211,1))</f>
        <v/>
      </c>
      <c r="AR211" s="106" t="str">
        <f>IF(OR('INFORME DIARIO MAQUINARIA'!$O211="",'INFORME DIARIO MAQUINARIA'!$AH211="",'INFORME DIARIO MAQUINARIA'!$AH211=0),"",ROUND('INFORME DIARIO MAQUINARIA'!$O211/'INFORME DIARIO MAQUINARIA'!$AH211,1))</f>
        <v/>
      </c>
      <c r="AS211" s="189" t="str">
        <f>IFERROR(IF(OR(V211="",AE211="",V211&lt;=0,AE211&lt;0),"",AE211/V211),"")</f>
        <v/>
      </c>
      <c r="AT211" s="106"/>
      <c r="AU211" s="106"/>
      <c r="AV211" s="106"/>
      <c r="AW211" s="106"/>
      <c r="AX211" s="106"/>
      <c r="AY211" s="106"/>
      <c r="AZ211" s="121"/>
    </row>
    <row r="212" spans="2:52" s="235" customFormat="1" ht="37.5" hidden="1" customHeight="1" x14ac:dyDescent="0.25">
      <c r="B212" s="210">
        <v>46189</v>
      </c>
      <c r="C212" s="346" t="s">
        <v>59</v>
      </c>
      <c r="D212" s="345">
        <v>1</v>
      </c>
      <c r="E212" s="201" t="s">
        <v>82</v>
      </c>
      <c r="F212" s="201" t="s">
        <v>660</v>
      </c>
      <c r="G212" s="201">
        <v>8</v>
      </c>
      <c r="H212" s="201" t="s">
        <v>696</v>
      </c>
      <c r="I212" s="201">
        <v>239</v>
      </c>
      <c r="J212" s="201"/>
      <c r="K212" s="201" t="s">
        <v>695</v>
      </c>
      <c r="L212" s="201"/>
      <c r="M212" s="201"/>
      <c r="N212" s="201">
        <v>1</v>
      </c>
      <c r="O212" s="201">
        <v>12</v>
      </c>
      <c r="P212" s="209"/>
      <c r="Q212" s="205"/>
      <c r="R212" s="204"/>
      <c r="S212" s="204">
        <f>'INFORME DIARIO MAQUINARIA'!$R212-'INFORME DIARIO MAQUINARIA'!$Q212</f>
        <v>0</v>
      </c>
      <c r="T212" s="203"/>
      <c r="U212" s="106"/>
      <c r="V212" s="106" t="str">
        <f>IF(U212-T212=0,"",U212-T212)</f>
        <v/>
      </c>
      <c r="W212" s="106"/>
      <c r="X212" s="106"/>
      <c r="Y212" s="106" t="str">
        <f>IF(X212-W212=0,"",X212-W212)</f>
        <v/>
      </c>
      <c r="Z212" s="106"/>
      <c r="AA212" s="106"/>
      <c r="AB212" s="106">
        <f>'INFORME DIARIO MAQUINARIA'!$AA212-'INFORME DIARIO MAQUINARIA'!$Z212</f>
        <v>0</v>
      </c>
      <c r="AC212" s="106"/>
      <c r="AD212" s="106"/>
      <c r="AE212" s="106" t="str">
        <f>IF(AD212-AC212=0,"",AD212-AC212)</f>
        <v/>
      </c>
      <c r="AF212" s="106"/>
      <c r="AG212" s="106"/>
      <c r="AH212" s="106" t="str">
        <f>IF(AG212-AF212=0,"",AG212-AF212)</f>
        <v/>
      </c>
      <c r="AI212" s="106"/>
      <c r="AJ212" s="106"/>
      <c r="AK212" s="106"/>
      <c r="AL212" s="106"/>
      <c r="AM212" s="106" t="str">
        <f>IF((AK212+AJ212)-AL212=0,"",(AK212+AJ212)-AL212)</f>
        <v/>
      </c>
      <c r="AN212" s="120" t="str">
        <f>IF(OR(AM212="",V212="",V212=0),"",ROUND(AM212/V212,2))</f>
        <v/>
      </c>
      <c r="AO212" s="106" t="str">
        <f>IF(OR(Y212="",AM212="",AM212=0),"",ROUND(Y212/AM212,2))</f>
        <v/>
      </c>
      <c r="AP212" s="106" t="str">
        <f>IF(OR(AM212="",Y212="",Y212=0),"",ROUND(AM212/Y212,2))</f>
        <v/>
      </c>
      <c r="AQ212" s="106" t="str">
        <f>IF(OR(L212="",V212="",V212=0),"",ROUND(L212/V212,1))</f>
        <v/>
      </c>
      <c r="AR212" s="106" t="str">
        <f>IF(OR('INFORME DIARIO MAQUINARIA'!$O212="",'INFORME DIARIO MAQUINARIA'!$AH212="",'INFORME DIARIO MAQUINARIA'!$AH212=0),"",ROUND('INFORME DIARIO MAQUINARIA'!$O212/'INFORME DIARIO MAQUINARIA'!$AH212,1))</f>
        <v/>
      </c>
      <c r="AS212" s="189" t="str">
        <f>IFERROR(IF(OR(V212="",AE212="",V212&lt;=0,AE212&lt;0),"",AE212/V212),"")</f>
        <v/>
      </c>
      <c r="AT212" s="106"/>
      <c r="AU212" s="106"/>
      <c r="AV212" s="106"/>
      <c r="AW212" s="106"/>
      <c r="AX212" s="106"/>
      <c r="AY212" s="106"/>
      <c r="AZ212" s="121"/>
    </row>
    <row r="213" spans="2:52" s="235" customFormat="1" ht="37.5" hidden="1" customHeight="1" thickBot="1" x14ac:dyDescent="0.3">
      <c r="B213" s="210">
        <v>46189</v>
      </c>
      <c r="C213" s="346" t="s">
        <v>59</v>
      </c>
      <c r="D213" s="345">
        <v>1</v>
      </c>
      <c r="E213" s="201" t="s">
        <v>131</v>
      </c>
      <c r="F213" s="201" t="s">
        <v>438</v>
      </c>
      <c r="G213" s="201">
        <v>8</v>
      </c>
      <c r="H213" s="201" t="s">
        <v>694</v>
      </c>
      <c r="I213" s="201" t="s">
        <v>693</v>
      </c>
      <c r="J213" s="201"/>
      <c r="K213" s="201" t="s">
        <v>692</v>
      </c>
      <c r="L213" s="201"/>
      <c r="M213" s="201"/>
      <c r="N213" s="201">
        <v>4</v>
      </c>
      <c r="O213" s="201">
        <v>48</v>
      </c>
      <c r="P213" s="209"/>
      <c r="Q213" s="205"/>
      <c r="R213" s="204"/>
      <c r="S213" s="204">
        <f>'INFORME DIARIO MAQUINARIA'!$R213-'INFORME DIARIO MAQUINARIA'!$Q213</f>
        <v>0</v>
      </c>
      <c r="T213" s="203"/>
      <c r="U213" s="106"/>
      <c r="V213" s="106" t="str">
        <f>IF(U213-T213=0,"",U213-T213)</f>
        <v/>
      </c>
      <c r="W213" s="106"/>
      <c r="X213" s="106"/>
      <c r="Y213" s="106" t="str">
        <f>IF(X213-W213=0,"",X213-W213)</f>
        <v/>
      </c>
      <c r="Z213" s="106"/>
      <c r="AA213" s="106"/>
      <c r="AB213" s="106">
        <f>'INFORME DIARIO MAQUINARIA'!$AA213-'INFORME DIARIO MAQUINARIA'!$Z213</f>
        <v>0</v>
      </c>
      <c r="AC213" s="106"/>
      <c r="AD213" s="106"/>
      <c r="AE213" s="106" t="str">
        <f>IF(AD213-AC213=0,"",AD213-AC213)</f>
        <v/>
      </c>
      <c r="AF213" s="106"/>
      <c r="AG213" s="106"/>
      <c r="AH213" s="106" t="str">
        <f>IF(AG213-AF213=0,"",AG213-AF213)</f>
        <v/>
      </c>
      <c r="AI213" s="106"/>
      <c r="AJ213" s="106"/>
      <c r="AK213" s="106"/>
      <c r="AL213" s="106"/>
      <c r="AM213" s="106" t="str">
        <f>IF((AK213+AJ213)-AL213=0,"",(AK213+AJ213)-AL213)</f>
        <v/>
      </c>
      <c r="AN213" s="120" t="str">
        <f>IF(OR(AM213="",V213="",V213=0),"",ROUND(AM213/V213,2))</f>
        <v/>
      </c>
      <c r="AO213" s="106" t="str">
        <f>IF(OR(Y213="",AM213="",AM213=0),"",ROUND(Y213/AM213,2))</f>
        <v/>
      </c>
      <c r="AP213" s="106" t="str">
        <f>IF(OR(AM213="",Y213="",Y213=0),"",ROUND(AM213/Y213,2))</f>
        <v/>
      </c>
      <c r="AQ213" s="106" t="str">
        <f>IF(OR(L213="",V213="",V213=0),"",ROUND(L213/V213,1))</f>
        <v/>
      </c>
      <c r="AR213" s="106" t="str">
        <f>IF(OR('INFORME DIARIO MAQUINARIA'!$O213="",'INFORME DIARIO MAQUINARIA'!$AH213="",'INFORME DIARIO MAQUINARIA'!$AH213=0),"",ROUND('INFORME DIARIO MAQUINARIA'!$O213/'INFORME DIARIO MAQUINARIA'!$AH213,1))</f>
        <v/>
      </c>
      <c r="AS213" s="189" t="str">
        <f>IFERROR(IF(OR(V213="",AE213="",V213&lt;=0,AE213&lt;0),"",AE213/V213),"")</f>
        <v/>
      </c>
      <c r="AT213" s="106"/>
      <c r="AU213" s="106"/>
      <c r="AV213" s="106"/>
      <c r="AW213" s="106"/>
      <c r="AX213" s="106"/>
      <c r="AY213" s="106"/>
      <c r="AZ213" s="121"/>
    </row>
    <row r="214" spans="2:52" s="235" customFormat="1" ht="41.25" hidden="1" customHeight="1" x14ac:dyDescent="0.25">
      <c r="B214" s="213">
        <v>46189</v>
      </c>
      <c r="C214" s="348" t="s">
        <v>59</v>
      </c>
      <c r="D214" s="347">
        <v>1</v>
      </c>
      <c r="E214" s="212" t="s">
        <v>86</v>
      </c>
      <c r="F214" s="212" t="s">
        <v>199</v>
      </c>
      <c r="G214" s="212">
        <v>13</v>
      </c>
      <c r="H214" s="212" t="s">
        <v>687</v>
      </c>
      <c r="I214" s="212">
        <v>249</v>
      </c>
      <c r="J214" s="212"/>
      <c r="K214" s="212" t="s">
        <v>691</v>
      </c>
      <c r="L214" s="212"/>
      <c r="M214" s="212"/>
      <c r="N214" s="212">
        <v>1</v>
      </c>
      <c r="O214" s="212">
        <v>12</v>
      </c>
      <c r="P214" s="211"/>
      <c r="Q214" s="205"/>
      <c r="R214" s="204"/>
      <c r="S214" s="204">
        <f>'INFORME DIARIO MAQUINARIA'!$R214-'INFORME DIARIO MAQUINARIA'!$Q214</f>
        <v>0</v>
      </c>
      <c r="T214" s="203"/>
      <c r="U214" s="106"/>
      <c r="V214" s="106" t="str">
        <f>IF(U214-T214=0,"",U214-T214)</f>
        <v/>
      </c>
      <c r="W214" s="106"/>
      <c r="X214" s="106"/>
      <c r="Y214" s="106" t="str">
        <f>IF(X214-W214=0,"",X214-W214)</f>
        <v/>
      </c>
      <c r="Z214" s="106"/>
      <c r="AA214" s="106"/>
      <c r="AB214" s="197">
        <f>'INFORME DIARIO MAQUINARIA'!$AA214-'INFORME DIARIO MAQUINARIA'!$Z214</f>
        <v>0</v>
      </c>
      <c r="AC214" s="106"/>
      <c r="AD214" s="106"/>
      <c r="AE214" s="106" t="str">
        <f>IF(AD214-AC214=0,"",AD214-AC214)</f>
        <v/>
      </c>
      <c r="AF214" s="106"/>
      <c r="AG214" s="106"/>
      <c r="AH214" s="106" t="str">
        <f>IF(AG214-AF214=0,"",AG214-AF214)</f>
        <v/>
      </c>
      <c r="AI214" s="106"/>
      <c r="AJ214" s="106"/>
      <c r="AK214" s="106"/>
      <c r="AL214" s="106"/>
      <c r="AM214" s="106" t="str">
        <f>IF((AK214+AJ214)-AL214=0,"",(AK214+AJ214)-AL214)</f>
        <v/>
      </c>
      <c r="AN214" s="120" t="str">
        <f>IF(OR(AM214="",V214="",V214=0),"",ROUND(AM214/V214,2))</f>
        <v/>
      </c>
      <c r="AO214" s="106" t="str">
        <f>IF(OR(Y214="",AM214="",AM214=0),"",ROUND(Y214/AM214,2))</f>
        <v/>
      </c>
      <c r="AP214" s="106" t="str">
        <f>IF(OR(AM214="",Y214="",Y214=0),"",ROUND(AM214/Y214,2))</f>
        <v/>
      </c>
      <c r="AQ214" s="106" t="str">
        <f>IF(OR(L214="",V214="",V214=0),"",ROUND(L214/V214,1))</f>
        <v/>
      </c>
      <c r="AR214" s="106" t="str">
        <f>IF(OR('INFORME DIARIO MAQUINARIA'!$O214="",'INFORME DIARIO MAQUINARIA'!$AH214="",'INFORME DIARIO MAQUINARIA'!$AH214=0),"",ROUND('INFORME DIARIO MAQUINARIA'!$O214/'INFORME DIARIO MAQUINARIA'!$AH214,1))</f>
        <v/>
      </c>
      <c r="AS214" s="189" t="str">
        <f>IFERROR(IF(OR(V214="",AE214="",V214&lt;=0,AE214&lt;0),"",AE214/V214),"")</f>
        <v/>
      </c>
      <c r="AT214" s="106"/>
      <c r="AU214" s="106"/>
      <c r="AV214" s="106"/>
      <c r="AW214" s="106"/>
      <c r="AX214" s="106"/>
      <c r="AY214" s="106"/>
      <c r="AZ214" s="121"/>
    </row>
    <row r="215" spans="2:52" s="235" customFormat="1" ht="39.75" hidden="1" customHeight="1" x14ac:dyDescent="0.25">
      <c r="B215" s="210">
        <v>46189</v>
      </c>
      <c r="C215" s="346" t="s">
        <v>59</v>
      </c>
      <c r="D215" s="345">
        <v>1</v>
      </c>
      <c r="E215" s="201" t="s">
        <v>118</v>
      </c>
      <c r="F215" s="201" t="s">
        <v>524</v>
      </c>
      <c r="G215" s="201">
        <v>13</v>
      </c>
      <c r="H215" s="201" t="s">
        <v>687</v>
      </c>
      <c r="I215" s="201">
        <v>249</v>
      </c>
      <c r="J215" s="201"/>
      <c r="K215" s="201" t="s">
        <v>690</v>
      </c>
      <c r="L215" s="201"/>
      <c r="M215" s="201"/>
      <c r="N215" s="201">
        <v>1</v>
      </c>
      <c r="O215" s="201">
        <v>12</v>
      </c>
      <c r="P215" s="209"/>
      <c r="Q215" s="205"/>
      <c r="R215" s="204"/>
      <c r="S215" s="204">
        <f>'INFORME DIARIO MAQUINARIA'!$R215-'INFORME DIARIO MAQUINARIA'!$Q215</f>
        <v>0</v>
      </c>
      <c r="T215" s="203"/>
      <c r="U215" s="106"/>
      <c r="V215" s="106" t="str">
        <f>IF(U215-T215=0,"",U215-T215)</f>
        <v/>
      </c>
      <c r="W215" s="106"/>
      <c r="X215" s="106"/>
      <c r="Y215" s="106" t="str">
        <f>IF(X215-W215=0,"",X215-W215)</f>
        <v/>
      </c>
      <c r="Z215" s="106"/>
      <c r="AA215" s="106"/>
      <c r="AB215" s="106">
        <f>'INFORME DIARIO MAQUINARIA'!$AA215-'INFORME DIARIO MAQUINARIA'!$Z215</f>
        <v>0</v>
      </c>
      <c r="AC215" s="106"/>
      <c r="AD215" s="106"/>
      <c r="AE215" s="106" t="str">
        <f>IF(AD215-AC215=0,"",AD215-AC215)</f>
        <v/>
      </c>
      <c r="AF215" s="106"/>
      <c r="AG215" s="106"/>
      <c r="AH215" s="106" t="str">
        <f>IF(AG215-AF215=0,"",AG215-AF215)</f>
        <v/>
      </c>
      <c r="AI215" s="106"/>
      <c r="AJ215" s="106"/>
      <c r="AK215" s="106"/>
      <c r="AL215" s="106"/>
      <c r="AM215" s="106" t="str">
        <f>IF((AK215+AJ215)-AL215=0,"",(AK215+AJ215)-AL215)</f>
        <v/>
      </c>
      <c r="AN215" s="120" t="str">
        <f>IF(OR(AM215="",V215="",V215=0),"",ROUND(AM215/V215,2))</f>
        <v/>
      </c>
      <c r="AO215" s="106" t="str">
        <f>IF(OR(Y215="",AM215="",AM215=0),"",ROUND(Y215/AM215,2))</f>
        <v/>
      </c>
      <c r="AP215" s="106" t="str">
        <f>IF(OR(AM215="",Y215="",Y215=0),"",ROUND(AM215/Y215,2))</f>
        <v/>
      </c>
      <c r="AQ215" s="106" t="str">
        <f>IF(OR(L215="",V215="",V215=0),"",ROUND(L215/V215,1))</f>
        <v/>
      </c>
      <c r="AR215" s="106" t="str">
        <f>IF(OR('INFORME DIARIO MAQUINARIA'!$O215="",'INFORME DIARIO MAQUINARIA'!$AH215="",'INFORME DIARIO MAQUINARIA'!$AH215=0),"",ROUND('INFORME DIARIO MAQUINARIA'!$O215/'INFORME DIARIO MAQUINARIA'!$AH215,1))</f>
        <v/>
      </c>
      <c r="AS215" s="189" t="str">
        <f>IFERROR(IF(OR(V215="",AE215="",V215&lt;=0,AE215&lt;0),"",AE215/V215),"")</f>
        <v/>
      </c>
      <c r="AT215" s="106"/>
      <c r="AU215" s="106"/>
      <c r="AV215" s="106"/>
      <c r="AW215" s="106"/>
      <c r="AX215" s="106"/>
      <c r="AY215" s="106"/>
      <c r="AZ215" s="121"/>
    </row>
    <row r="216" spans="2:52" s="235" customFormat="1" ht="34.5" hidden="1" customHeight="1" thickBot="1" x14ac:dyDescent="0.3">
      <c r="B216" s="210">
        <v>46189</v>
      </c>
      <c r="C216" s="346" t="s">
        <v>59</v>
      </c>
      <c r="D216" s="345">
        <v>1</v>
      </c>
      <c r="E216" s="201" t="s">
        <v>553</v>
      </c>
      <c r="F216" s="201" t="s">
        <v>202</v>
      </c>
      <c r="G216" s="201">
        <v>13</v>
      </c>
      <c r="H216" s="201" t="s">
        <v>687</v>
      </c>
      <c r="I216" s="201">
        <v>249</v>
      </c>
      <c r="J216" s="201" t="s">
        <v>680</v>
      </c>
      <c r="K216" s="201" t="s">
        <v>689</v>
      </c>
      <c r="L216" s="201"/>
      <c r="M216" s="201">
        <v>24</v>
      </c>
      <c r="N216" s="201"/>
      <c r="O216" s="201"/>
      <c r="P216" s="209">
        <v>100</v>
      </c>
      <c r="Q216" s="205"/>
      <c r="R216" s="204"/>
      <c r="S216" s="204">
        <f>'INFORME DIARIO MAQUINARIA'!$R216-'INFORME DIARIO MAQUINARIA'!$Q216</f>
        <v>0</v>
      </c>
      <c r="T216" s="203"/>
      <c r="U216" s="106"/>
      <c r="V216" s="106" t="str">
        <f>IF(U216-T216=0,"",U216-T216)</f>
        <v/>
      </c>
      <c r="W216" s="106"/>
      <c r="X216" s="106"/>
      <c r="Y216" s="106" t="str">
        <f>IF(X216-W216=0,"",X216-W216)</f>
        <v/>
      </c>
      <c r="Z216" s="106"/>
      <c r="AA216" s="106"/>
      <c r="AB216" s="106">
        <f>'INFORME DIARIO MAQUINARIA'!$AA216-'INFORME DIARIO MAQUINARIA'!$Z216</f>
        <v>0</v>
      </c>
      <c r="AC216" s="106"/>
      <c r="AD216" s="106"/>
      <c r="AE216" s="106" t="str">
        <f>IF(AD216-AC216=0,"",AD216-AC216)</f>
        <v/>
      </c>
      <c r="AF216" s="106"/>
      <c r="AG216" s="106"/>
      <c r="AH216" s="106" t="str">
        <f>IF(AG216-AF216=0,"",AG216-AF216)</f>
        <v/>
      </c>
      <c r="AI216" s="106"/>
      <c r="AJ216" s="106"/>
      <c r="AK216" s="106"/>
      <c r="AL216" s="106"/>
      <c r="AM216" s="106" t="str">
        <f>IF((AK216+AJ216)-AL216=0,"",(AK216+AJ216)-AL216)</f>
        <v/>
      </c>
      <c r="AN216" s="120" t="str">
        <f>IF(OR(AM216="",V216="",V216=0),"",ROUND(AM216/V216,2))</f>
        <v/>
      </c>
      <c r="AO216" s="106" t="str">
        <f>IF(OR(Y216="",AM216="",AM216=0),"",ROUND(Y216/AM216,2))</f>
        <v/>
      </c>
      <c r="AP216" s="106" t="str">
        <f>IF(OR(AM216="",Y216="",Y216=0),"",ROUND(AM216/Y216,2))</f>
        <v/>
      </c>
      <c r="AQ216" s="106" t="str">
        <f>IF(OR(L216="",V216="",V216=0),"",ROUND(L216/V216,1))</f>
        <v/>
      </c>
      <c r="AR216" s="106" t="str">
        <f>IF(OR('INFORME DIARIO MAQUINARIA'!$O216="",'INFORME DIARIO MAQUINARIA'!$AH216="",'INFORME DIARIO MAQUINARIA'!$AH216=0),"",ROUND('INFORME DIARIO MAQUINARIA'!$O216/'INFORME DIARIO MAQUINARIA'!$AH216,1))</f>
        <v/>
      </c>
      <c r="AS216" s="189" t="str">
        <f>IFERROR(IF(OR(V216="",AE216="",V216&lt;=0,AE216&lt;0),"",AE216/V216),"")</f>
        <v/>
      </c>
      <c r="AT216" s="106"/>
      <c r="AU216" s="106"/>
      <c r="AV216" s="106"/>
      <c r="AW216" s="106"/>
      <c r="AX216" s="106"/>
      <c r="AY216" s="106"/>
      <c r="AZ216" s="121"/>
    </row>
    <row r="217" spans="2:52" s="235" customFormat="1" ht="43.5" hidden="1" customHeight="1" thickBot="1" x14ac:dyDescent="0.3">
      <c r="B217" s="213">
        <v>46190</v>
      </c>
      <c r="C217" s="348" t="s">
        <v>57</v>
      </c>
      <c r="D217" s="347">
        <v>1</v>
      </c>
      <c r="E217" s="212" t="s">
        <v>187</v>
      </c>
      <c r="F217" s="212" t="s">
        <v>88</v>
      </c>
      <c r="G217" s="212">
        <v>13</v>
      </c>
      <c r="H217" s="212" t="s">
        <v>687</v>
      </c>
      <c r="I217" s="212">
        <v>249</v>
      </c>
      <c r="J217" s="212" t="s">
        <v>680</v>
      </c>
      <c r="K217" s="212" t="s">
        <v>303</v>
      </c>
      <c r="L217" s="212"/>
      <c r="M217" s="212"/>
      <c r="N217" s="212"/>
      <c r="O217" s="212"/>
      <c r="P217" s="211">
        <v>120</v>
      </c>
      <c r="Q217" s="205"/>
      <c r="R217" s="204"/>
      <c r="S217" s="156">
        <f>'INFORME DIARIO MAQUINARIA'!$R217-'INFORME DIARIO MAQUINARIA'!$Q217</f>
        <v>0</v>
      </c>
      <c r="T217" s="203"/>
      <c r="U217" s="106"/>
      <c r="V217" s="106" t="str">
        <f>IF(U217-T217=0,"",U217-T217)</f>
        <v/>
      </c>
      <c r="W217" s="106"/>
      <c r="X217" s="106"/>
      <c r="Y217" s="106" t="str">
        <f>IF(X217-W217=0,"",X217-W217)</f>
        <v/>
      </c>
      <c r="Z217" s="106"/>
      <c r="AA217" s="106"/>
      <c r="AB217" s="106">
        <f>'INFORME DIARIO MAQUINARIA'!$AA217-'INFORME DIARIO MAQUINARIA'!$Z217</f>
        <v>0</v>
      </c>
      <c r="AC217" s="106"/>
      <c r="AD217" s="106"/>
      <c r="AE217" s="106" t="str">
        <f>IF(AD217-AC217=0,"",AD217-AC217)</f>
        <v/>
      </c>
      <c r="AF217" s="106"/>
      <c r="AG217" s="106"/>
      <c r="AH217" s="106" t="str">
        <f>IF(AG217-AF217=0,"",AG217-AF217)</f>
        <v/>
      </c>
      <c r="AI217" s="106"/>
      <c r="AJ217" s="106"/>
      <c r="AK217" s="106"/>
      <c r="AL217" s="106"/>
      <c r="AM217" s="106" t="str">
        <f>IF((AK217+AJ217)-AL217=0,"",(AK217+AJ217)-AL217)</f>
        <v/>
      </c>
      <c r="AN217" s="120" t="str">
        <f>IF(OR(AM217="",V217="",V217=0),"",ROUND(AM217/V217,2))</f>
        <v/>
      </c>
      <c r="AO217" s="106" t="str">
        <f>IF(OR(Y217="",AM217="",AM217=0),"",ROUND(Y217/AM217,2))</f>
        <v/>
      </c>
      <c r="AP217" s="106" t="str">
        <f>IF(OR(AM217="",Y217="",Y217=0),"",ROUND(AM217/Y217,2))</f>
        <v/>
      </c>
      <c r="AQ217" s="106" t="str">
        <f>IF(OR(L217="",V217="",V217=0),"",ROUND(L217/V217,1))</f>
        <v/>
      </c>
      <c r="AR217" s="106" t="str">
        <f>IF(OR('INFORME DIARIO MAQUINARIA'!$O217="",'INFORME DIARIO MAQUINARIA'!$AH217="",'INFORME DIARIO MAQUINARIA'!$AH217=0),"",ROUND('INFORME DIARIO MAQUINARIA'!$O217/'INFORME DIARIO MAQUINARIA'!$AH217,1))</f>
        <v/>
      </c>
      <c r="AS217" s="189" t="str">
        <f>IFERROR(IF(OR(V217="",AE217="",V217&lt;=0,AE217&lt;0),"",AE217/V217),"")</f>
        <v/>
      </c>
      <c r="AT217" s="106"/>
      <c r="AU217" s="106"/>
      <c r="AV217" s="106"/>
      <c r="AW217" s="106"/>
      <c r="AX217" s="106"/>
      <c r="AY217" s="106"/>
      <c r="AZ217" s="121"/>
    </row>
    <row r="218" spans="2:52" s="235" customFormat="1" ht="43.5" hidden="1" customHeight="1" x14ac:dyDescent="0.25">
      <c r="B218" s="213">
        <v>46191</v>
      </c>
      <c r="C218" s="348" t="s">
        <v>56</v>
      </c>
      <c r="D218" s="347">
        <v>1</v>
      </c>
      <c r="E218" s="212" t="s">
        <v>86</v>
      </c>
      <c r="F218" s="212" t="s">
        <v>85</v>
      </c>
      <c r="G218" s="212">
        <v>13</v>
      </c>
      <c r="H218" s="212" t="s">
        <v>687</v>
      </c>
      <c r="I218" s="212">
        <v>249</v>
      </c>
      <c r="J218" s="212"/>
      <c r="K218" s="212" t="s">
        <v>688</v>
      </c>
      <c r="L218" s="212"/>
      <c r="M218" s="212"/>
      <c r="N218" s="212">
        <v>1</v>
      </c>
      <c r="O218" s="212">
        <v>12</v>
      </c>
      <c r="P218" s="211"/>
      <c r="Q218" s="205"/>
      <c r="R218" s="204"/>
      <c r="S218" s="204">
        <f>'INFORME DIARIO MAQUINARIA'!$R218-'INFORME DIARIO MAQUINARIA'!$Q218</f>
        <v>0</v>
      </c>
      <c r="T218" s="203"/>
      <c r="U218" s="106"/>
      <c r="V218" s="106" t="str">
        <f>IF(U218-T218=0,"",U218-T218)</f>
        <v/>
      </c>
      <c r="W218" s="106"/>
      <c r="X218" s="106"/>
      <c r="Y218" s="106" t="str">
        <f>IF(X218-W218=0,"",X218-W218)</f>
        <v/>
      </c>
      <c r="Z218" s="106"/>
      <c r="AA218" s="106"/>
      <c r="AB218" s="197">
        <f>'INFORME DIARIO MAQUINARIA'!$AA218-'INFORME DIARIO MAQUINARIA'!$Z218</f>
        <v>0</v>
      </c>
      <c r="AC218" s="106"/>
      <c r="AD218" s="106"/>
      <c r="AE218" s="106" t="str">
        <f>IF(AD218-AC218=0,"",AD218-AC218)</f>
        <v/>
      </c>
      <c r="AF218" s="106"/>
      <c r="AG218" s="106"/>
      <c r="AH218" s="106" t="str">
        <f>IF(AG218-AF218=0,"",AG218-AF218)</f>
        <v/>
      </c>
      <c r="AI218" s="106"/>
      <c r="AJ218" s="106"/>
      <c r="AK218" s="106"/>
      <c r="AL218" s="106"/>
      <c r="AM218" s="106" t="str">
        <f>IF((AK218+AJ218)-AL218=0,"",(AK218+AJ218)-AL218)</f>
        <v/>
      </c>
      <c r="AN218" s="120" t="str">
        <f>IF(OR(AM218="",V218="",V218=0),"",ROUND(AM218/V218,2))</f>
        <v/>
      </c>
      <c r="AO218" s="106" t="str">
        <f>IF(OR(Y218="",AM218="",AM218=0),"",ROUND(Y218/AM218,2))</f>
        <v/>
      </c>
      <c r="AP218" s="106" t="str">
        <f>IF(OR(AM218="",Y218="",Y218=0),"",ROUND(AM218/Y218,2))</f>
        <v/>
      </c>
      <c r="AQ218" s="106" t="str">
        <f>IF(OR(L218="",V218="",V218=0),"",ROUND(L218/V218,1))</f>
        <v/>
      </c>
      <c r="AR218" s="106" t="str">
        <f>IF(OR('INFORME DIARIO MAQUINARIA'!$O218="",'INFORME DIARIO MAQUINARIA'!$AH218="",'INFORME DIARIO MAQUINARIA'!$AH218=0),"",ROUND('INFORME DIARIO MAQUINARIA'!$O218/'INFORME DIARIO MAQUINARIA'!$AH218,1))</f>
        <v/>
      </c>
      <c r="AS218" s="189" t="str">
        <f>IFERROR(IF(OR(V218="",AE218="",V218&lt;=0,AE218&lt;0),"",AE218/V218),"")</f>
        <v/>
      </c>
      <c r="AT218" s="106"/>
      <c r="AU218" s="106"/>
      <c r="AV218" s="106"/>
      <c r="AW218" s="106"/>
      <c r="AX218" s="106"/>
      <c r="AY218" s="106"/>
      <c r="AZ218" s="121"/>
    </row>
    <row r="219" spans="2:52" s="235" customFormat="1" ht="43.5" hidden="1" customHeight="1" thickBot="1" x14ac:dyDescent="0.3">
      <c r="B219" s="210">
        <v>46191</v>
      </c>
      <c r="C219" s="346" t="s">
        <v>56</v>
      </c>
      <c r="D219" s="345">
        <v>1</v>
      </c>
      <c r="E219" s="201" t="s">
        <v>553</v>
      </c>
      <c r="F219" s="201" t="s">
        <v>202</v>
      </c>
      <c r="G219" s="201">
        <v>13</v>
      </c>
      <c r="H219" s="201" t="s">
        <v>687</v>
      </c>
      <c r="I219" s="201">
        <v>249</v>
      </c>
      <c r="J219" s="201" t="s">
        <v>680</v>
      </c>
      <c r="K219" s="201" t="s">
        <v>686</v>
      </c>
      <c r="L219" s="201"/>
      <c r="M219" s="201"/>
      <c r="N219" s="201"/>
      <c r="O219" s="201"/>
      <c r="P219" s="209">
        <v>130</v>
      </c>
      <c r="Q219" s="205"/>
      <c r="R219" s="204"/>
      <c r="S219" s="204">
        <f>'INFORME DIARIO MAQUINARIA'!$R219-'INFORME DIARIO MAQUINARIA'!$Q219</f>
        <v>0</v>
      </c>
      <c r="T219" s="203"/>
      <c r="U219" s="106"/>
      <c r="V219" s="106" t="str">
        <f>IF(U219-T219=0,"",U219-T219)</f>
        <v/>
      </c>
      <c r="W219" s="106"/>
      <c r="X219" s="106"/>
      <c r="Y219" s="106" t="str">
        <f>IF(X219-W219=0,"",X219-W219)</f>
        <v/>
      </c>
      <c r="Z219" s="106"/>
      <c r="AA219" s="106"/>
      <c r="AB219" s="106">
        <f>'INFORME DIARIO MAQUINARIA'!$AA219-'INFORME DIARIO MAQUINARIA'!$Z219</f>
        <v>0</v>
      </c>
      <c r="AC219" s="106"/>
      <c r="AD219" s="106"/>
      <c r="AE219" s="106" t="str">
        <f>IF(AD219-AC219=0,"",AD219-AC219)</f>
        <v/>
      </c>
      <c r="AF219" s="106"/>
      <c r="AG219" s="106"/>
      <c r="AH219" s="106" t="str">
        <f>IF(AG219-AF219=0,"",AG219-AF219)</f>
        <v/>
      </c>
      <c r="AI219" s="106"/>
      <c r="AJ219" s="106"/>
      <c r="AK219" s="106"/>
      <c r="AL219" s="106"/>
      <c r="AM219" s="106" t="str">
        <f>IF((AK219+AJ219)-AL219=0,"",(AK219+AJ219)-AL219)</f>
        <v/>
      </c>
      <c r="AN219" s="120" t="str">
        <f>IF(OR(AM219="",V219="",V219=0),"",ROUND(AM219/V219,2))</f>
        <v/>
      </c>
      <c r="AO219" s="106" t="str">
        <f>IF(OR(Y219="",AM219="",AM219=0),"",ROUND(Y219/AM219,2))</f>
        <v/>
      </c>
      <c r="AP219" s="106" t="str">
        <f>IF(OR(AM219="",Y219="",Y219=0),"",ROUND(AM219/Y219,2))</f>
        <v/>
      </c>
      <c r="AQ219" s="106" t="str">
        <f>IF(OR(L219="",V219="",V219=0),"",ROUND(L219/V219,1))</f>
        <v/>
      </c>
      <c r="AR219" s="106" t="str">
        <f>IF(OR('INFORME DIARIO MAQUINARIA'!$O219="",'INFORME DIARIO MAQUINARIA'!$AH219="",'INFORME DIARIO MAQUINARIA'!$AH219=0),"",ROUND('INFORME DIARIO MAQUINARIA'!$O219/'INFORME DIARIO MAQUINARIA'!$AH219,1))</f>
        <v/>
      </c>
      <c r="AS219" s="189" t="str">
        <f>IFERROR(IF(OR(V219="",AE219="",V219&lt;=0,AE219&lt;0),"",AE219/V219),"")</f>
        <v/>
      </c>
      <c r="AT219" s="106"/>
      <c r="AU219" s="106"/>
      <c r="AV219" s="106"/>
      <c r="AW219" s="106"/>
      <c r="AX219" s="106"/>
      <c r="AY219" s="106"/>
      <c r="AZ219" s="121"/>
    </row>
    <row r="220" spans="2:52" s="235" customFormat="1" ht="43.5" hidden="1" customHeight="1" x14ac:dyDescent="0.25">
      <c r="B220" s="213">
        <v>46191</v>
      </c>
      <c r="C220" s="348" t="s">
        <v>56</v>
      </c>
      <c r="D220" s="347">
        <v>1</v>
      </c>
      <c r="E220" s="212" t="s">
        <v>195</v>
      </c>
      <c r="F220" s="212" t="s">
        <v>221</v>
      </c>
      <c r="G220" s="212">
        <v>12</v>
      </c>
      <c r="H220" s="212" t="s">
        <v>679</v>
      </c>
      <c r="I220" s="212">
        <v>256</v>
      </c>
      <c r="J220" s="212"/>
      <c r="K220" s="212" t="s">
        <v>685</v>
      </c>
      <c r="L220" s="212"/>
      <c r="M220" s="212"/>
      <c r="N220" s="212">
        <v>2</v>
      </c>
      <c r="O220" s="212">
        <v>24</v>
      </c>
      <c r="P220" s="211"/>
      <c r="Q220" s="205"/>
      <c r="R220" s="204"/>
      <c r="S220" s="204">
        <f>'INFORME DIARIO MAQUINARIA'!$R220-'INFORME DIARIO MAQUINARIA'!$Q220</f>
        <v>0</v>
      </c>
      <c r="T220" s="203"/>
      <c r="U220" s="106"/>
      <c r="V220" s="106" t="str">
        <f>IF(U220-T220=0,"",U220-T220)</f>
        <v/>
      </c>
      <c r="W220" s="106"/>
      <c r="X220" s="106"/>
      <c r="Y220" s="106" t="str">
        <f>IF(X220-W220=0,"",X220-W220)</f>
        <v/>
      </c>
      <c r="Z220" s="106"/>
      <c r="AA220" s="106"/>
      <c r="AB220" s="106">
        <f>'INFORME DIARIO MAQUINARIA'!$AA220-'INFORME DIARIO MAQUINARIA'!$Z220</f>
        <v>0</v>
      </c>
      <c r="AC220" s="106"/>
      <c r="AD220" s="106"/>
      <c r="AE220" s="106" t="str">
        <f>IF(AD220-AC220=0,"",AD220-AC220)</f>
        <v/>
      </c>
      <c r="AF220" s="106"/>
      <c r="AG220" s="106"/>
      <c r="AH220" s="106" t="str">
        <f>IF(AG220-AF220=0,"",AG220-AF220)</f>
        <v/>
      </c>
      <c r="AI220" s="106"/>
      <c r="AJ220" s="106"/>
      <c r="AK220" s="106"/>
      <c r="AL220" s="106"/>
      <c r="AM220" s="106" t="str">
        <f>IF((AK220+AJ220)-AL220=0,"",(AK220+AJ220)-AL220)</f>
        <v/>
      </c>
      <c r="AN220" s="120" t="str">
        <f>IF(OR(AM220="",V220="",V220=0),"",ROUND(AM220/V220,2))</f>
        <v/>
      </c>
      <c r="AO220" s="106" t="str">
        <f>IF(OR(Y220="",AM220="",AM220=0),"",ROUND(Y220/AM220,2))</f>
        <v/>
      </c>
      <c r="AP220" s="106" t="str">
        <f>IF(OR(AM220="",Y220="",Y220=0),"",ROUND(AM220/Y220,2))</f>
        <v/>
      </c>
      <c r="AQ220" s="106" t="str">
        <f>IF(OR(L220="",V220="",V220=0),"",ROUND(L220/V220,1))</f>
        <v/>
      </c>
      <c r="AR220" s="106" t="str">
        <f>IF(OR('INFORME DIARIO MAQUINARIA'!$O220="",'INFORME DIARIO MAQUINARIA'!$AH220="",'INFORME DIARIO MAQUINARIA'!$AH220=0),"",ROUND('INFORME DIARIO MAQUINARIA'!$O220/'INFORME DIARIO MAQUINARIA'!$AH220,1))</f>
        <v/>
      </c>
      <c r="AS220" s="189" t="str">
        <f>IFERROR(IF(OR(V220="",AE220="",V220&lt;=0,AE220&lt;0),"",AE220/V220),"")</f>
        <v/>
      </c>
      <c r="AT220" s="106"/>
      <c r="AU220" s="106"/>
      <c r="AV220" s="106"/>
      <c r="AW220" s="106"/>
      <c r="AX220" s="106"/>
      <c r="AY220" s="106"/>
      <c r="AZ220" s="121"/>
    </row>
    <row r="221" spans="2:52" s="235" customFormat="1" ht="43.5" hidden="1" customHeight="1" thickBot="1" x14ac:dyDescent="0.3">
      <c r="B221" s="210">
        <v>46191</v>
      </c>
      <c r="C221" s="346" t="s">
        <v>56</v>
      </c>
      <c r="D221" s="345">
        <v>1</v>
      </c>
      <c r="E221" s="201" t="s">
        <v>187</v>
      </c>
      <c r="F221" s="201" t="s">
        <v>186</v>
      </c>
      <c r="G221" s="201">
        <v>12</v>
      </c>
      <c r="H221" s="201" t="s">
        <v>679</v>
      </c>
      <c r="I221" s="201">
        <v>256</v>
      </c>
      <c r="J221" s="201" t="s">
        <v>680</v>
      </c>
      <c r="K221" s="201" t="s">
        <v>632</v>
      </c>
      <c r="L221" s="201"/>
      <c r="M221" s="201">
        <v>24</v>
      </c>
      <c r="N221" s="201"/>
      <c r="O221" s="201"/>
      <c r="P221" s="209">
        <v>180</v>
      </c>
      <c r="Q221" s="205"/>
      <c r="R221" s="204"/>
      <c r="S221" s="156">
        <f>'INFORME DIARIO MAQUINARIA'!$R221-'INFORME DIARIO MAQUINARIA'!$Q221</f>
        <v>0</v>
      </c>
      <c r="T221" s="203"/>
      <c r="U221" s="106"/>
      <c r="V221" s="106" t="str">
        <f>IF(U221-T221=0,"",U221-T221)</f>
        <v/>
      </c>
      <c r="W221" s="106"/>
      <c r="X221" s="106"/>
      <c r="Y221" s="106" t="str">
        <f>IF(X221-W221=0,"",X221-W221)</f>
        <v/>
      </c>
      <c r="Z221" s="106"/>
      <c r="AA221" s="106"/>
      <c r="AB221" s="106">
        <f>'INFORME DIARIO MAQUINARIA'!$AA221-'INFORME DIARIO MAQUINARIA'!$Z221</f>
        <v>0</v>
      </c>
      <c r="AC221" s="106"/>
      <c r="AD221" s="106"/>
      <c r="AE221" s="106" t="str">
        <f>IF(AD221-AC221=0,"",AD221-AC221)</f>
        <v/>
      </c>
      <c r="AF221" s="106"/>
      <c r="AG221" s="106"/>
      <c r="AH221" s="106" t="str">
        <f>IF(AG221-AF221=0,"",AG221-AF221)</f>
        <v/>
      </c>
      <c r="AI221" s="106"/>
      <c r="AJ221" s="106"/>
      <c r="AK221" s="106"/>
      <c r="AL221" s="106"/>
      <c r="AM221" s="106" t="str">
        <f>IF((AK221+AJ221)-AL221=0,"",(AK221+AJ221)-AL221)</f>
        <v/>
      </c>
      <c r="AN221" s="120" t="str">
        <f>IF(OR(AM221="",V221="",V221=0),"",ROUND(AM221/V221,2))</f>
        <v/>
      </c>
      <c r="AO221" s="106" t="str">
        <f>IF(OR(Y221="",AM221="",AM221=0),"",ROUND(Y221/AM221,2))</f>
        <v/>
      </c>
      <c r="AP221" s="106" t="str">
        <f>IF(OR(AM221="",Y221="",Y221=0),"",ROUND(AM221/Y221,2))</f>
        <v/>
      </c>
      <c r="AQ221" s="106" t="str">
        <f>IF(OR(L221="",V221="",V221=0),"",ROUND(L221/V221,1))</f>
        <v/>
      </c>
      <c r="AR221" s="106" t="str">
        <f>IF(OR('INFORME DIARIO MAQUINARIA'!$O221="",'INFORME DIARIO MAQUINARIA'!$AH221="",'INFORME DIARIO MAQUINARIA'!$AH221=0),"",ROUND('INFORME DIARIO MAQUINARIA'!$O221/'INFORME DIARIO MAQUINARIA'!$AH221,1))</f>
        <v/>
      </c>
      <c r="AS221" s="189" t="str">
        <f>IFERROR(IF(OR(V221="",AE221="",V221&lt;=0,AE221&lt;0),"",AE221/V221),"")</f>
        <v/>
      </c>
      <c r="AT221" s="106"/>
      <c r="AU221" s="106"/>
      <c r="AV221" s="106"/>
      <c r="AW221" s="106"/>
      <c r="AX221" s="106"/>
      <c r="AY221" s="106"/>
      <c r="AZ221" s="121"/>
    </row>
    <row r="222" spans="2:52" s="235" customFormat="1" ht="43.5" hidden="1" customHeight="1" x14ac:dyDescent="0.25">
      <c r="B222" s="213">
        <v>46191</v>
      </c>
      <c r="C222" s="348" t="s">
        <v>56</v>
      </c>
      <c r="D222" s="347">
        <v>1</v>
      </c>
      <c r="E222" s="212" t="s">
        <v>104</v>
      </c>
      <c r="F222" s="212" t="s">
        <v>103</v>
      </c>
      <c r="G222" s="212"/>
      <c r="H222" s="212"/>
      <c r="I222" s="212"/>
      <c r="J222" s="212" t="s">
        <v>673</v>
      </c>
      <c r="K222" s="212" t="s">
        <v>467</v>
      </c>
      <c r="L222" s="212"/>
      <c r="M222" s="212"/>
      <c r="N222" s="212"/>
      <c r="O222" s="212"/>
      <c r="P222" s="211"/>
      <c r="Q222" s="205"/>
      <c r="R222" s="204"/>
      <c r="S222" s="204">
        <f>'INFORME DIARIO MAQUINARIA'!$R222-'INFORME DIARIO MAQUINARIA'!$Q222</f>
        <v>0</v>
      </c>
      <c r="T222" s="203"/>
      <c r="U222" s="106"/>
      <c r="V222" s="106" t="str">
        <f>IF(U222-T222=0,"",U222-T222)</f>
        <v/>
      </c>
      <c r="W222" s="106"/>
      <c r="X222" s="106"/>
      <c r="Y222" s="106" t="str">
        <f>IF(X222-W222=0,"",X222-W222)</f>
        <v/>
      </c>
      <c r="Z222" s="106"/>
      <c r="AA222" s="106"/>
      <c r="AB222" s="106">
        <f>'INFORME DIARIO MAQUINARIA'!$AA222-'INFORME DIARIO MAQUINARIA'!$Z222</f>
        <v>0</v>
      </c>
      <c r="AC222" s="106"/>
      <c r="AD222" s="106"/>
      <c r="AE222" s="106" t="str">
        <f>IF(AD222-AC222=0,"",AD222-AC222)</f>
        <v/>
      </c>
      <c r="AF222" s="106"/>
      <c r="AG222" s="106"/>
      <c r="AH222" s="106" t="str">
        <f>IF(AG222-AF222=0,"",AG222-AF222)</f>
        <v/>
      </c>
      <c r="AI222" s="106"/>
      <c r="AJ222" s="106"/>
      <c r="AK222" s="106"/>
      <c r="AL222" s="106"/>
      <c r="AM222" s="106" t="str">
        <f>IF((AK222+AJ222)-AL222=0,"",(AK222+AJ222)-AL222)</f>
        <v/>
      </c>
      <c r="AN222" s="120" t="str">
        <f>IF(OR(AM222="",V222="",V222=0),"",ROUND(AM222/V222,2))</f>
        <v/>
      </c>
      <c r="AO222" s="106" t="str">
        <f>IF(OR(Y222="",AM222="",AM222=0),"",ROUND(Y222/AM222,2))</f>
        <v/>
      </c>
      <c r="AP222" s="106" t="str">
        <f>IF(OR(AM222="",Y222="",Y222=0),"",ROUND(AM222/Y222,2))</f>
        <v/>
      </c>
      <c r="AQ222" s="106" t="str">
        <f>IF(OR(L222="",V222="",V222=0),"",ROUND(L222/V222,1))</f>
        <v/>
      </c>
      <c r="AR222" s="106" t="str">
        <f>IF(OR('INFORME DIARIO MAQUINARIA'!$O222="",'INFORME DIARIO MAQUINARIA'!$AH222="",'INFORME DIARIO MAQUINARIA'!$AH222=0),"",ROUND('INFORME DIARIO MAQUINARIA'!$O222/'INFORME DIARIO MAQUINARIA'!$AH222,1))</f>
        <v/>
      </c>
      <c r="AS222" s="189" t="str">
        <f>IFERROR(IF(OR(V222="",AE222="",V222&lt;=0,AE222&lt;0),"",AE222/V222),"")</f>
        <v/>
      </c>
      <c r="AT222" s="106"/>
      <c r="AU222" s="106"/>
      <c r="AV222" s="106"/>
      <c r="AW222" s="106"/>
      <c r="AX222" s="106"/>
      <c r="AY222" s="106"/>
      <c r="AZ222" s="121"/>
    </row>
    <row r="223" spans="2:52" s="235" customFormat="1" ht="43.5" hidden="1" customHeight="1" x14ac:dyDescent="0.25">
      <c r="B223" s="210">
        <v>46191</v>
      </c>
      <c r="C223" s="346" t="s">
        <v>56</v>
      </c>
      <c r="D223" s="345">
        <v>1</v>
      </c>
      <c r="E223" s="201" t="s">
        <v>131</v>
      </c>
      <c r="F223" s="201" t="s">
        <v>130</v>
      </c>
      <c r="G223" s="201"/>
      <c r="H223" s="201"/>
      <c r="I223" s="201"/>
      <c r="J223" s="201" t="s">
        <v>673</v>
      </c>
      <c r="K223" s="201" t="s">
        <v>467</v>
      </c>
      <c r="L223" s="201"/>
      <c r="M223" s="201"/>
      <c r="N223" s="201"/>
      <c r="O223" s="201"/>
      <c r="P223" s="209"/>
      <c r="Q223" s="205"/>
      <c r="R223" s="204"/>
      <c r="S223" s="204">
        <f>'INFORME DIARIO MAQUINARIA'!$R223-'INFORME DIARIO MAQUINARIA'!$Q223</f>
        <v>0</v>
      </c>
      <c r="T223" s="203"/>
      <c r="U223" s="106"/>
      <c r="V223" s="106" t="str">
        <f>IF(U223-T223=0,"",U223-T223)</f>
        <v/>
      </c>
      <c r="W223" s="106"/>
      <c r="X223" s="106"/>
      <c r="Y223" s="106" t="str">
        <f>IF(X223-W223=0,"",X223-W223)</f>
        <v/>
      </c>
      <c r="Z223" s="106"/>
      <c r="AA223" s="106"/>
      <c r="AB223" s="106">
        <f>'INFORME DIARIO MAQUINARIA'!$AA223-'INFORME DIARIO MAQUINARIA'!$Z223</f>
        <v>0</v>
      </c>
      <c r="AC223" s="106"/>
      <c r="AD223" s="106"/>
      <c r="AE223" s="106" t="str">
        <f>IF(AD223-AC223=0,"",AD223-AC223)</f>
        <v/>
      </c>
      <c r="AF223" s="106"/>
      <c r="AG223" s="106"/>
      <c r="AH223" s="106" t="str">
        <f>IF(AG223-AF223=0,"",AG223-AF223)</f>
        <v/>
      </c>
      <c r="AI223" s="106"/>
      <c r="AJ223" s="106"/>
      <c r="AK223" s="106"/>
      <c r="AL223" s="106"/>
      <c r="AM223" s="106" t="str">
        <f>IF((AK223+AJ223)-AL223=0,"",(AK223+AJ223)-AL223)</f>
        <v/>
      </c>
      <c r="AN223" s="120" t="str">
        <f>IF(OR(AM223="",V223="",V223=0),"",ROUND(AM223/V223,2))</f>
        <v/>
      </c>
      <c r="AO223" s="106" t="str">
        <f>IF(OR(Y223="",AM223="",AM223=0),"",ROUND(Y223/AM223,2))</f>
        <v/>
      </c>
      <c r="AP223" s="106" t="str">
        <f>IF(OR(AM223="",Y223="",Y223=0),"",ROUND(AM223/Y223,2))</f>
        <v/>
      </c>
      <c r="AQ223" s="106" t="str">
        <f>IF(OR(L223="",V223="",V223=0),"",ROUND(L223/V223,1))</f>
        <v/>
      </c>
      <c r="AR223" s="106" t="str">
        <f>IF(OR('INFORME DIARIO MAQUINARIA'!$O223="",'INFORME DIARIO MAQUINARIA'!$AH223="",'INFORME DIARIO MAQUINARIA'!$AH223=0),"",ROUND('INFORME DIARIO MAQUINARIA'!$O223/'INFORME DIARIO MAQUINARIA'!$AH223,1))</f>
        <v/>
      </c>
      <c r="AS223" s="189" t="str">
        <f>IFERROR(IF(OR(V223="",AE223="",V223&lt;=0,AE223&lt;0),"",AE223/V223),"")</f>
        <v/>
      </c>
      <c r="AT223" s="106"/>
      <c r="AU223" s="106"/>
      <c r="AV223" s="106"/>
      <c r="AW223" s="106"/>
      <c r="AX223" s="106"/>
      <c r="AY223" s="106"/>
      <c r="AZ223" s="121"/>
    </row>
    <row r="224" spans="2:52" s="235" customFormat="1" ht="43.5" hidden="1" customHeight="1" thickBot="1" x14ac:dyDescent="0.3">
      <c r="B224" s="210">
        <v>46191</v>
      </c>
      <c r="C224" s="346" t="s">
        <v>56</v>
      </c>
      <c r="D224" s="345">
        <v>1</v>
      </c>
      <c r="E224" s="201" t="s">
        <v>684</v>
      </c>
      <c r="F224" s="201" t="s">
        <v>239</v>
      </c>
      <c r="G224" s="201"/>
      <c r="H224" s="201"/>
      <c r="I224" s="201"/>
      <c r="J224" s="201" t="s">
        <v>673</v>
      </c>
      <c r="K224" s="201" t="s">
        <v>467</v>
      </c>
      <c r="L224" s="201"/>
      <c r="M224" s="201"/>
      <c r="N224" s="201"/>
      <c r="O224" s="201"/>
      <c r="P224" s="209"/>
      <c r="Q224" s="205"/>
      <c r="R224" s="204"/>
      <c r="S224" s="204">
        <f>'INFORME DIARIO MAQUINARIA'!$R224-'INFORME DIARIO MAQUINARIA'!$Q224</f>
        <v>0</v>
      </c>
      <c r="T224" s="203"/>
      <c r="U224" s="106"/>
      <c r="V224" s="106" t="str">
        <f>IF(U224-T224=0,"",U224-T224)</f>
        <v/>
      </c>
      <c r="W224" s="106"/>
      <c r="X224" s="106"/>
      <c r="Y224" s="106" t="str">
        <f>IF(X224-W224=0,"",X224-W224)</f>
        <v/>
      </c>
      <c r="Z224" s="106"/>
      <c r="AA224" s="106"/>
      <c r="AB224" s="106">
        <f>'INFORME DIARIO MAQUINARIA'!$AA224-'INFORME DIARIO MAQUINARIA'!$Z224</f>
        <v>0</v>
      </c>
      <c r="AC224" s="106"/>
      <c r="AD224" s="106"/>
      <c r="AE224" s="106" t="str">
        <f>IF(AD224-AC224=0,"",AD224-AC224)</f>
        <v/>
      </c>
      <c r="AF224" s="106"/>
      <c r="AG224" s="106"/>
      <c r="AH224" s="106" t="str">
        <f>IF(AG224-AF224=0,"",AG224-AF224)</f>
        <v/>
      </c>
      <c r="AI224" s="106"/>
      <c r="AJ224" s="106"/>
      <c r="AK224" s="106"/>
      <c r="AL224" s="106"/>
      <c r="AM224" s="106" t="str">
        <f>IF((AK224+AJ224)-AL224=0,"",(AK224+AJ224)-AL224)</f>
        <v/>
      </c>
      <c r="AN224" s="120" t="str">
        <f>IF(OR(AM224="",V224="",V224=0),"",ROUND(AM224/V224,2))</f>
        <v/>
      </c>
      <c r="AO224" s="106" t="str">
        <f>IF(OR(Y224="",AM224="",AM224=0),"",ROUND(Y224/AM224,2))</f>
        <v/>
      </c>
      <c r="AP224" s="106" t="str">
        <f>IF(OR(AM224="",Y224="",Y224=0),"",ROUND(AM224/Y224,2))</f>
        <v/>
      </c>
      <c r="AQ224" s="106" t="str">
        <f>IF(OR(L224="",V224="",V224=0),"",ROUND(L224/V224,1))</f>
        <v/>
      </c>
      <c r="AR224" s="106" t="str">
        <f>IF(OR('INFORME DIARIO MAQUINARIA'!$O224="",'INFORME DIARIO MAQUINARIA'!$AH224="",'INFORME DIARIO MAQUINARIA'!$AH224=0),"",ROUND('INFORME DIARIO MAQUINARIA'!$O224/'INFORME DIARIO MAQUINARIA'!$AH224,1))</f>
        <v/>
      </c>
      <c r="AS224" s="189" t="str">
        <f>IFERROR(IF(OR(V224="",AE224="",V224&lt;=0,AE224&lt;0),"",AE224/V224),"")</f>
        <v/>
      </c>
      <c r="AT224" s="106"/>
      <c r="AU224" s="106"/>
      <c r="AV224" s="106"/>
      <c r="AW224" s="106"/>
      <c r="AX224" s="106"/>
      <c r="AY224" s="106"/>
      <c r="AZ224" s="121"/>
    </row>
    <row r="225" spans="2:52" s="235" customFormat="1" ht="48" hidden="1" customHeight="1" thickBot="1" x14ac:dyDescent="0.3">
      <c r="B225" s="213">
        <v>46192</v>
      </c>
      <c r="C225" s="348" t="s">
        <v>60</v>
      </c>
      <c r="D225" s="347">
        <v>1</v>
      </c>
      <c r="E225" s="212" t="s">
        <v>164</v>
      </c>
      <c r="F225" s="212" t="s">
        <v>376</v>
      </c>
      <c r="G225" s="212">
        <v>6</v>
      </c>
      <c r="H225" s="212" t="s">
        <v>683</v>
      </c>
      <c r="I225" s="212" t="s">
        <v>682</v>
      </c>
      <c r="J225" s="212"/>
      <c r="K225" s="212" t="s">
        <v>681</v>
      </c>
      <c r="L225" s="212">
        <v>2100</v>
      </c>
      <c r="M225" s="212"/>
      <c r="N225" s="212"/>
      <c r="O225" s="212"/>
      <c r="P225" s="211"/>
      <c r="Q225" s="205"/>
      <c r="R225" s="204"/>
      <c r="S225" s="204">
        <f>'INFORME DIARIO MAQUINARIA'!$R225-'INFORME DIARIO MAQUINARIA'!$Q225</f>
        <v>0</v>
      </c>
      <c r="T225" s="203"/>
      <c r="U225" s="106"/>
      <c r="V225" s="106" t="str">
        <f>IF(U225-T225=0,"",U225-T225)</f>
        <v/>
      </c>
      <c r="W225" s="106"/>
      <c r="X225" s="106"/>
      <c r="Y225" s="106" t="str">
        <f>IF(X225-W225=0,"",X225-W225)</f>
        <v/>
      </c>
      <c r="Z225" s="106"/>
      <c r="AA225" s="106"/>
      <c r="AB225" s="106">
        <f>'INFORME DIARIO MAQUINARIA'!$AA225-'INFORME DIARIO MAQUINARIA'!$Z225</f>
        <v>0</v>
      </c>
      <c r="AC225" s="106"/>
      <c r="AD225" s="106"/>
      <c r="AE225" s="106" t="str">
        <f>IF(AD225-AC225=0,"",AD225-AC225)</f>
        <v/>
      </c>
      <c r="AF225" s="106"/>
      <c r="AG225" s="106"/>
      <c r="AH225" s="106" t="str">
        <f>IF(AG225-AF225=0,"",AG225-AF225)</f>
        <v/>
      </c>
      <c r="AI225" s="106"/>
      <c r="AJ225" s="106"/>
      <c r="AK225" s="106"/>
      <c r="AL225" s="106"/>
      <c r="AM225" s="106" t="str">
        <f>IF((AK225+AJ225)-AL225=0,"",(AK225+AJ225)-AL225)</f>
        <v/>
      </c>
      <c r="AN225" s="120" t="str">
        <f>IF(OR(AM225="",V225="",V225=0),"",ROUND(AM225/V225,2))</f>
        <v/>
      </c>
      <c r="AO225" s="106" t="str">
        <f>IF(OR(Y225="",AM225="",AM225=0),"",ROUND(Y225/AM225,2))</f>
        <v/>
      </c>
      <c r="AP225" s="106" t="str">
        <f>IF(OR(AM225="",Y225="",Y225=0),"",ROUND(AM225/Y225,2))</f>
        <v/>
      </c>
      <c r="AQ225" s="106" t="str">
        <f>IF(OR(L225="",V225="",V225=0),"",ROUND(L225/V225,1))</f>
        <v/>
      </c>
      <c r="AR225" s="106" t="str">
        <f>IF(OR('INFORME DIARIO MAQUINARIA'!$O225="",'INFORME DIARIO MAQUINARIA'!$AH225="",'INFORME DIARIO MAQUINARIA'!$AH225=0),"",ROUND('INFORME DIARIO MAQUINARIA'!$O225/'INFORME DIARIO MAQUINARIA'!$AH225,1))</f>
        <v/>
      </c>
      <c r="AS225" s="189" t="str">
        <f>IFERROR(IF(OR(V225="",AE225="",V225&lt;=0,AE225&lt;0),"",AE225/V225),"")</f>
        <v/>
      </c>
      <c r="AT225" s="106"/>
      <c r="AU225" s="106"/>
      <c r="AV225" s="106"/>
      <c r="AW225" s="106"/>
      <c r="AX225" s="106"/>
      <c r="AY225" s="106"/>
      <c r="AZ225" s="121"/>
    </row>
    <row r="226" spans="2:52" s="235" customFormat="1" ht="39" hidden="1" customHeight="1" x14ac:dyDescent="0.25">
      <c r="B226" s="213">
        <v>46192</v>
      </c>
      <c r="C226" s="348" t="s">
        <v>60</v>
      </c>
      <c r="D226" s="347">
        <v>1</v>
      </c>
      <c r="E226" s="212" t="s">
        <v>187</v>
      </c>
      <c r="F226" s="212" t="s">
        <v>88</v>
      </c>
      <c r="G226" s="212">
        <v>12</v>
      </c>
      <c r="H226" s="212" t="s">
        <v>679</v>
      </c>
      <c r="I226" s="212">
        <v>256</v>
      </c>
      <c r="J226" s="212" t="s">
        <v>680</v>
      </c>
      <c r="K226" s="212" t="s">
        <v>632</v>
      </c>
      <c r="L226" s="212"/>
      <c r="M226" s="212">
        <v>24</v>
      </c>
      <c r="N226" s="212"/>
      <c r="O226" s="212"/>
      <c r="P226" s="211">
        <v>265</v>
      </c>
      <c r="Q226" s="205"/>
      <c r="R226" s="204"/>
      <c r="S226" s="156">
        <f>'INFORME DIARIO MAQUINARIA'!$R226-'INFORME DIARIO MAQUINARIA'!$Q226</f>
        <v>0</v>
      </c>
      <c r="T226" s="203"/>
      <c r="U226" s="106"/>
      <c r="V226" s="106" t="str">
        <f>IF(U226-T226=0,"",U226-T226)</f>
        <v/>
      </c>
      <c r="W226" s="106"/>
      <c r="X226" s="106"/>
      <c r="Y226" s="106" t="str">
        <f>IF(X226-W226=0,"",X226-W226)</f>
        <v/>
      </c>
      <c r="Z226" s="106"/>
      <c r="AA226" s="106"/>
      <c r="AB226" s="106">
        <f>'INFORME DIARIO MAQUINARIA'!$AA226-'INFORME DIARIO MAQUINARIA'!$Z226</f>
        <v>0</v>
      </c>
      <c r="AC226" s="106"/>
      <c r="AD226" s="106"/>
      <c r="AE226" s="106" t="str">
        <f>IF(AD226-AC226=0,"",AD226-AC226)</f>
        <v/>
      </c>
      <c r="AF226" s="106"/>
      <c r="AG226" s="106"/>
      <c r="AH226" s="106" t="str">
        <f>IF(AG226-AF226=0,"",AG226-AF226)</f>
        <v/>
      </c>
      <c r="AI226" s="106"/>
      <c r="AJ226" s="106"/>
      <c r="AK226" s="106"/>
      <c r="AL226" s="106"/>
      <c r="AM226" s="106" t="str">
        <f>IF((AK226+AJ226)-AL226=0,"",(AK226+AJ226)-AL226)</f>
        <v/>
      </c>
      <c r="AN226" s="120" t="str">
        <f>IF(OR(AM226="",V226="",V226=0),"",ROUND(AM226/V226,2))</f>
        <v/>
      </c>
      <c r="AO226" s="106" t="str">
        <f>IF(OR(Y226="",AM226="",AM226=0),"",ROUND(Y226/AM226,2))</f>
        <v/>
      </c>
      <c r="AP226" s="106" t="str">
        <f>IF(OR(AM226="",Y226="",Y226=0),"",ROUND(AM226/Y226,2))</f>
        <v/>
      </c>
      <c r="AQ226" s="106" t="str">
        <f>IF(OR(L226="",V226="",V226=0),"",ROUND(L226/V226,1))</f>
        <v/>
      </c>
      <c r="AR226" s="106" t="str">
        <f>IF(OR('INFORME DIARIO MAQUINARIA'!$O226="",'INFORME DIARIO MAQUINARIA'!$AH226="",'INFORME DIARIO MAQUINARIA'!$AH226=0),"",ROUND('INFORME DIARIO MAQUINARIA'!$O226/'INFORME DIARIO MAQUINARIA'!$AH226,1))</f>
        <v/>
      </c>
      <c r="AS226" s="189" t="str">
        <f>IFERROR(IF(OR(V226="",AE226="",V226&lt;=0,AE226&lt;0),"",AE226/V226),"")</f>
        <v/>
      </c>
      <c r="AT226" s="106"/>
      <c r="AU226" s="106"/>
      <c r="AV226" s="106"/>
      <c r="AW226" s="106"/>
      <c r="AX226" s="106"/>
      <c r="AY226" s="106"/>
      <c r="AZ226" s="121"/>
    </row>
    <row r="227" spans="2:52" s="235" customFormat="1" ht="36.75" hidden="1" customHeight="1" thickBot="1" x14ac:dyDescent="0.3">
      <c r="B227" s="210">
        <v>46192</v>
      </c>
      <c r="C227" s="346" t="s">
        <v>60</v>
      </c>
      <c r="D227" s="345">
        <v>1</v>
      </c>
      <c r="E227" s="201" t="s">
        <v>195</v>
      </c>
      <c r="F227" s="201" t="s">
        <v>473</v>
      </c>
      <c r="G227" s="201">
        <v>12</v>
      </c>
      <c r="H227" s="201" t="s">
        <v>679</v>
      </c>
      <c r="I227" s="201">
        <v>256</v>
      </c>
      <c r="J227" s="201"/>
      <c r="K227" s="201" t="s">
        <v>678</v>
      </c>
      <c r="L227" s="201"/>
      <c r="M227" s="201"/>
      <c r="N227" s="201">
        <v>2</v>
      </c>
      <c r="O227" s="201">
        <v>24</v>
      </c>
      <c r="P227" s="209"/>
      <c r="Q227" s="205"/>
      <c r="R227" s="204"/>
      <c r="S227" s="204">
        <f>'INFORME DIARIO MAQUINARIA'!$R227-'INFORME DIARIO MAQUINARIA'!$Q227</f>
        <v>0</v>
      </c>
      <c r="T227" s="203"/>
      <c r="U227" s="106"/>
      <c r="V227" s="106" t="str">
        <f>IF(U227-T227=0,"",U227-T227)</f>
        <v/>
      </c>
      <c r="W227" s="106"/>
      <c r="X227" s="106"/>
      <c r="Y227" s="106" t="str">
        <f>IF(X227-W227=0,"",X227-W227)</f>
        <v/>
      </c>
      <c r="Z227" s="106"/>
      <c r="AA227" s="106"/>
      <c r="AB227" s="106">
        <f>'INFORME DIARIO MAQUINARIA'!$AA227-'INFORME DIARIO MAQUINARIA'!$Z227</f>
        <v>0</v>
      </c>
      <c r="AC227" s="106"/>
      <c r="AD227" s="106"/>
      <c r="AE227" s="106" t="str">
        <f>IF(AD227-AC227=0,"",AD227-AC227)</f>
        <v/>
      </c>
      <c r="AF227" s="106"/>
      <c r="AG227" s="106"/>
      <c r="AH227" s="106" t="str">
        <f>IF(AG227-AF227=0,"",AG227-AF227)</f>
        <v/>
      </c>
      <c r="AI227" s="106"/>
      <c r="AJ227" s="106"/>
      <c r="AK227" s="106"/>
      <c r="AL227" s="106"/>
      <c r="AM227" s="106" t="str">
        <f>IF((AK227+AJ227)-AL227=0,"",(AK227+AJ227)-AL227)</f>
        <v/>
      </c>
      <c r="AN227" s="120" t="str">
        <f>IF(OR(AM227="",V227="",V227=0),"",ROUND(AM227/V227,2))</f>
        <v/>
      </c>
      <c r="AO227" s="106" t="str">
        <f>IF(OR(Y227="",AM227="",AM227=0),"",ROUND(Y227/AM227,2))</f>
        <v/>
      </c>
      <c r="AP227" s="106" t="str">
        <f>IF(OR(AM227="",Y227="",Y227=0),"",ROUND(AM227/Y227,2))</f>
        <v/>
      </c>
      <c r="AQ227" s="106" t="str">
        <f>IF(OR(L227="",V227="",V227=0),"",ROUND(L227/V227,1))</f>
        <v/>
      </c>
      <c r="AR227" s="106" t="str">
        <f>IF(OR('INFORME DIARIO MAQUINARIA'!$O227="",'INFORME DIARIO MAQUINARIA'!$AH227="",'INFORME DIARIO MAQUINARIA'!$AH227=0),"",ROUND('INFORME DIARIO MAQUINARIA'!$O227/'INFORME DIARIO MAQUINARIA'!$AH227,1))</f>
        <v/>
      </c>
      <c r="AS227" s="189" t="str">
        <f>IFERROR(IF(OR(V227="",AE227="",V227&lt;=0,AE227&lt;0),"",AE227/V227),"")</f>
        <v/>
      </c>
      <c r="AT227" s="106"/>
      <c r="AU227" s="106"/>
      <c r="AV227" s="106"/>
      <c r="AW227" s="106"/>
      <c r="AX227" s="106"/>
      <c r="AY227" s="106"/>
      <c r="AZ227" s="121"/>
    </row>
    <row r="228" spans="2:52" s="235" customFormat="1" ht="30" hidden="1" customHeight="1" x14ac:dyDescent="0.25">
      <c r="B228" s="213">
        <v>46192</v>
      </c>
      <c r="C228" s="348" t="s">
        <v>60</v>
      </c>
      <c r="D228" s="347">
        <v>1</v>
      </c>
      <c r="E228" s="212" t="s">
        <v>104</v>
      </c>
      <c r="F228" s="212" t="s">
        <v>211</v>
      </c>
      <c r="G228" s="212">
        <v>14</v>
      </c>
      <c r="H228" s="212" t="s">
        <v>677</v>
      </c>
      <c r="I228" s="212"/>
      <c r="J228" s="212"/>
      <c r="K228" s="212" t="s">
        <v>565</v>
      </c>
      <c r="L228" s="212"/>
      <c r="M228" s="212">
        <v>180</v>
      </c>
      <c r="N228" s="212"/>
      <c r="O228" s="212"/>
      <c r="P228" s="211"/>
      <c r="Q228" s="205"/>
      <c r="R228" s="204"/>
      <c r="S228" s="204">
        <f>'INFORME DIARIO MAQUINARIA'!$R228-'INFORME DIARIO MAQUINARIA'!$Q228</f>
        <v>0</v>
      </c>
      <c r="T228" s="203"/>
      <c r="U228" s="106"/>
      <c r="V228" s="106" t="str">
        <f>IF(U228-T228=0,"",U228-T228)</f>
        <v/>
      </c>
      <c r="W228" s="106"/>
      <c r="X228" s="106"/>
      <c r="Y228" s="106" t="str">
        <f>IF(X228-W228=0,"",X228-W228)</f>
        <v/>
      </c>
      <c r="Z228" s="106"/>
      <c r="AA228" s="106"/>
      <c r="AB228" s="106">
        <f>'INFORME DIARIO MAQUINARIA'!$AA228-'INFORME DIARIO MAQUINARIA'!$Z228</f>
        <v>0</v>
      </c>
      <c r="AC228" s="106"/>
      <c r="AD228" s="106"/>
      <c r="AE228" s="106" t="str">
        <f>IF(AD228-AC228=0,"",AD228-AC228)</f>
        <v/>
      </c>
      <c r="AF228" s="106"/>
      <c r="AG228" s="106"/>
      <c r="AH228" s="106" t="str">
        <f>IF(AG228-AF228=0,"",AG228-AF228)</f>
        <v/>
      </c>
      <c r="AI228" s="106"/>
      <c r="AJ228" s="106"/>
      <c r="AK228" s="106"/>
      <c r="AL228" s="106"/>
      <c r="AM228" s="106" t="str">
        <f>IF((AK228+AJ228)-AL228=0,"",(AK228+AJ228)-AL228)</f>
        <v/>
      </c>
      <c r="AN228" s="120" t="str">
        <f>IF(OR(AM228="",V228="",V228=0),"",ROUND(AM228/V228,2))</f>
        <v/>
      </c>
      <c r="AO228" s="106" t="str">
        <f>IF(OR(Y228="",AM228="",AM228=0),"",ROUND(Y228/AM228,2))</f>
        <v/>
      </c>
      <c r="AP228" s="106" t="str">
        <f>IF(OR(AM228="",Y228="",Y228=0),"",ROUND(AM228/Y228,2))</f>
        <v/>
      </c>
      <c r="AQ228" s="106" t="str">
        <f>IF(OR(L228="",V228="",V228=0),"",ROUND(L228/V228,1))</f>
        <v/>
      </c>
      <c r="AR228" s="106" t="str">
        <f>IF(OR('INFORME DIARIO MAQUINARIA'!$O228="",'INFORME DIARIO MAQUINARIA'!$AH228="",'INFORME DIARIO MAQUINARIA'!$AH228=0),"",ROUND('INFORME DIARIO MAQUINARIA'!$O228/'INFORME DIARIO MAQUINARIA'!$AH228,1))</f>
        <v/>
      </c>
      <c r="AS228" s="189" t="str">
        <f>IFERROR(IF(OR(V228="",AE228="",V228&lt;=0,AE228&lt;0),"",AE228/V228),"")</f>
        <v/>
      </c>
      <c r="AT228" s="106"/>
      <c r="AU228" s="106"/>
      <c r="AV228" s="106"/>
      <c r="AW228" s="106"/>
      <c r="AX228" s="106"/>
      <c r="AY228" s="106"/>
      <c r="AZ228" s="121"/>
    </row>
    <row r="229" spans="2:52" s="235" customFormat="1" ht="37.5" hidden="1" customHeight="1" x14ac:dyDescent="0.25">
      <c r="B229" s="210">
        <v>46192</v>
      </c>
      <c r="C229" s="346" t="s">
        <v>60</v>
      </c>
      <c r="D229" s="345">
        <v>1</v>
      </c>
      <c r="E229" s="201" t="s">
        <v>82</v>
      </c>
      <c r="F229" s="201" t="s">
        <v>660</v>
      </c>
      <c r="G229" s="201">
        <v>14</v>
      </c>
      <c r="H229" s="201" t="s">
        <v>677</v>
      </c>
      <c r="I229" s="201"/>
      <c r="J229" s="201"/>
      <c r="K229" s="201" t="s">
        <v>676</v>
      </c>
      <c r="L229" s="201"/>
      <c r="M229" s="201"/>
      <c r="N229" s="201">
        <v>8</v>
      </c>
      <c r="O229" s="201">
        <v>96</v>
      </c>
      <c r="P229" s="209"/>
      <c r="Q229" s="205"/>
      <c r="R229" s="204"/>
      <c r="S229" s="204">
        <f>'INFORME DIARIO MAQUINARIA'!$R229-'INFORME DIARIO MAQUINARIA'!$Q229</f>
        <v>0</v>
      </c>
      <c r="T229" s="203"/>
      <c r="U229" s="106"/>
      <c r="V229" s="106" t="str">
        <f>IF(U229-T229=0,"",U229-T229)</f>
        <v/>
      </c>
      <c r="W229" s="106"/>
      <c r="X229" s="106"/>
      <c r="Y229" s="106" t="str">
        <f>IF(X229-W229=0,"",X229-W229)</f>
        <v/>
      </c>
      <c r="Z229" s="106"/>
      <c r="AA229" s="106"/>
      <c r="AB229" s="106">
        <f>'INFORME DIARIO MAQUINARIA'!$AA229-'INFORME DIARIO MAQUINARIA'!$Z229</f>
        <v>0</v>
      </c>
      <c r="AC229" s="106"/>
      <c r="AD229" s="106"/>
      <c r="AE229" s="106" t="str">
        <f>IF(AD229-AC229=0,"",AD229-AC229)</f>
        <v/>
      </c>
      <c r="AF229" s="106"/>
      <c r="AG229" s="106"/>
      <c r="AH229" s="106" t="str">
        <f>IF(AG229-AF229=0,"",AG229-AF229)</f>
        <v/>
      </c>
      <c r="AI229" s="106"/>
      <c r="AJ229" s="106"/>
      <c r="AK229" s="106"/>
      <c r="AL229" s="106"/>
      <c r="AM229" s="106" t="str">
        <f>IF((AK229+AJ229)-AL229=0,"",(AK229+AJ229)-AL229)</f>
        <v/>
      </c>
      <c r="AN229" s="120" t="str">
        <f>IF(OR(AM229="",V229="",V229=0),"",ROUND(AM229/V229,2))</f>
        <v/>
      </c>
      <c r="AO229" s="106" t="str">
        <f>IF(OR(Y229="",AM229="",AM229=0),"",ROUND(Y229/AM229,2))</f>
        <v/>
      </c>
      <c r="AP229" s="106" t="str">
        <f>IF(OR(AM229="",Y229="",Y229=0),"",ROUND(AM229/Y229,2))</f>
        <v/>
      </c>
      <c r="AQ229" s="106" t="str">
        <f>IF(OR(L229="",V229="",V229=0),"",ROUND(L229/V229,1))</f>
        <v/>
      </c>
      <c r="AR229" s="106" t="str">
        <f>IF(OR('INFORME DIARIO MAQUINARIA'!$O229="",'INFORME DIARIO MAQUINARIA'!$AH229="",'INFORME DIARIO MAQUINARIA'!$AH229=0),"",ROUND('INFORME DIARIO MAQUINARIA'!$O229/'INFORME DIARIO MAQUINARIA'!$AH229,1))</f>
        <v/>
      </c>
      <c r="AS229" s="189" t="str">
        <f>IFERROR(IF(OR(V229="",AE229="",V229&lt;=0,AE229&lt;0),"",AE229/V229),"")</f>
        <v/>
      </c>
      <c r="AT229" s="106"/>
      <c r="AU229" s="106"/>
      <c r="AV229" s="106"/>
      <c r="AW229" s="106"/>
      <c r="AX229" s="106"/>
      <c r="AY229" s="106"/>
      <c r="AZ229" s="121"/>
    </row>
    <row r="230" spans="2:52" s="235" customFormat="1" ht="30" hidden="1" customHeight="1" x14ac:dyDescent="0.25">
      <c r="B230" s="210">
        <v>46192</v>
      </c>
      <c r="C230" s="346" t="s">
        <v>60</v>
      </c>
      <c r="D230" s="345">
        <v>1</v>
      </c>
      <c r="E230" s="201" t="s">
        <v>131</v>
      </c>
      <c r="F230" s="201" t="s">
        <v>438</v>
      </c>
      <c r="G230" s="201">
        <v>14</v>
      </c>
      <c r="H230" s="201" t="s">
        <v>677</v>
      </c>
      <c r="I230" s="201"/>
      <c r="J230" s="201"/>
      <c r="K230" s="201" t="s">
        <v>676</v>
      </c>
      <c r="L230" s="201"/>
      <c r="M230" s="201"/>
      <c r="N230" s="201">
        <v>7</v>
      </c>
      <c r="O230" s="201">
        <v>84</v>
      </c>
      <c r="P230" s="209"/>
      <c r="Q230" s="205"/>
      <c r="R230" s="204"/>
      <c r="S230" s="204">
        <f>'INFORME DIARIO MAQUINARIA'!$R230-'INFORME DIARIO MAQUINARIA'!$Q230</f>
        <v>0</v>
      </c>
      <c r="T230" s="203"/>
      <c r="U230" s="106"/>
      <c r="V230" s="106" t="str">
        <f>IF(U230-T230=0,"",U230-T230)</f>
        <v/>
      </c>
      <c r="W230" s="106"/>
      <c r="X230" s="106"/>
      <c r="Y230" s="106" t="str">
        <f>IF(X230-W230=0,"",X230-W230)</f>
        <v/>
      </c>
      <c r="Z230" s="106"/>
      <c r="AA230" s="106"/>
      <c r="AB230" s="106">
        <f>'INFORME DIARIO MAQUINARIA'!$AA230-'INFORME DIARIO MAQUINARIA'!$Z230</f>
        <v>0</v>
      </c>
      <c r="AC230" s="106"/>
      <c r="AD230" s="106"/>
      <c r="AE230" s="106" t="str">
        <f>IF(AD230-AC230=0,"",AD230-AC230)</f>
        <v/>
      </c>
      <c r="AF230" s="106"/>
      <c r="AG230" s="106"/>
      <c r="AH230" s="106" t="str">
        <f>IF(AG230-AF230=0,"",AG230-AF230)</f>
        <v/>
      </c>
      <c r="AI230" s="106"/>
      <c r="AJ230" s="106"/>
      <c r="AK230" s="106"/>
      <c r="AL230" s="106"/>
      <c r="AM230" s="106" t="str">
        <f>IF((AK230+AJ230)-AL230=0,"",(AK230+AJ230)-AL230)</f>
        <v/>
      </c>
      <c r="AN230" s="120" t="str">
        <f>IF(OR(AM230="",V230="",V230=0),"",ROUND(AM230/V230,2))</f>
        <v/>
      </c>
      <c r="AO230" s="106" t="str">
        <f>IF(OR(Y230="",AM230="",AM230=0),"",ROUND(Y230/AM230,2))</f>
        <v/>
      </c>
      <c r="AP230" s="106" t="str">
        <f>IF(OR(AM230="",Y230="",Y230=0),"",ROUND(AM230/Y230,2))</f>
        <v/>
      </c>
      <c r="AQ230" s="106" t="str">
        <f>IF(OR(L230="",V230="",V230=0),"",ROUND(L230/V230,1))</f>
        <v/>
      </c>
      <c r="AR230" s="106" t="str">
        <f>IF(OR('INFORME DIARIO MAQUINARIA'!$O230="",'INFORME DIARIO MAQUINARIA'!$AH230="",'INFORME DIARIO MAQUINARIA'!$AH230=0),"",ROUND('INFORME DIARIO MAQUINARIA'!$O230/'INFORME DIARIO MAQUINARIA'!$AH230,1))</f>
        <v/>
      </c>
      <c r="AS230" s="189" t="str">
        <f>IFERROR(IF(OR(V230="",AE230="",V230&lt;=0,AE230&lt;0),"",AE230/V230),"")</f>
        <v/>
      </c>
      <c r="AT230" s="106"/>
      <c r="AU230" s="106"/>
      <c r="AV230" s="106"/>
      <c r="AW230" s="106"/>
      <c r="AX230" s="106"/>
      <c r="AY230" s="106"/>
      <c r="AZ230" s="121"/>
    </row>
    <row r="231" spans="2:52" s="235" customFormat="1" ht="33" hidden="1" customHeight="1" x14ac:dyDescent="0.25">
      <c r="B231" s="210">
        <v>46192</v>
      </c>
      <c r="C231" s="346" t="s">
        <v>60</v>
      </c>
      <c r="D231" s="345">
        <v>1</v>
      </c>
      <c r="E231" s="201" t="s">
        <v>387</v>
      </c>
      <c r="F231" s="201" t="s">
        <v>386</v>
      </c>
      <c r="G231" s="201">
        <v>14</v>
      </c>
      <c r="H231" s="201" t="s">
        <v>675</v>
      </c>
      <c r="I231" s="201"/>
      <c r="J231" s="201"/>
      <c r="K231" s="201" t="s">
        <v>566</v>
      </c>
      <c r="L231" s="201">
        <v>2120</v>
      </c>
      <c r="M231" s="201"/>
      <c r="N231" s="201"/>
      <c r="O231" s="201"/>
      <c r="P231" s="209"/>
      <c r="Q231" s="205"/>
      <c r="R231" s="204"/>
      <c r="S231" s="204">
        <f>'INFORME DIARIO MAQUINARIA'!$R231-'INFORME DIARIO MAQUINARIA'!$Q231</f>
        <v>0</v>
      </c>
      <c r="T231" s="203"/>
      <c r="U231" s="106"/>
      <c r="V231" s="106" t="str">
        <f>IF(U231-T231=0,"",U231-T231)</f>
        <v/>
      </c>
      <c r="W231" s="106"/>
      <c r="X231" s="106"/>
      <c r="Y231" s="106" t="str">
        <f>IF(X231-W231=0,"",X231-W231)</f>
        <v/>
      </c>
      <c r="Z231" s="106"/>
      <c r="AA231" s="106"/>
      <c r="AB231" s="106">
        <f>'INFORME DIARIO MAQUINARIA'!$AA231-'INFORME DIARIO MAQUINARIA'!$Z231</f>
        <v>0</v>
      </c>
      <c r="AC231" s="106"/>
      <c r="AD231" s="106"/>
      <c r="AE231" s="106" t="str">
        <f>IF(AD231-AC231=0,"",AD231-AC231)</f>
        <v/>
      </c>
      <c r="AF231" s="106"/>
      <c r="AG231" s="106"/>
      <c r="AH231" s="106" t="str">
        <f>IF(AG231-AF231=0,"",AG231-AF231)</f>
        <v/>
      </c>
      <c r="AI231" s="106"/>
      <c r="AJ231" s="106"/>
      <c r="AK231" s="106"/>
      <c r="AL231" s="106"/>
      <c r="AM231" s="106" t="str">
        <f>IF((AK231+AJ231)-AL231=0,"",(AK231+AJ231)-AL231)</f>
        <v/>
      </c>
      <c r="AN231" s="120" t="str">
        <f>IF(OR(AM231="",V231="",V231=0),"",ROUND(AM231/V231,2))</f>
        <v/>
      </c>
      <c r="AO231" s="106" t="str">
        <f>IF(OR(Y231="",AM231="",AM231=0),"",ROUND(Y231/AM231,2))</f>
        <v/>
      </c>
      <c r="AP231" s="106" t="str">
        <f>IF(OR(AM231="",Y231="",Y231=0),"",ROUND(AM231/Y231,2))</f>
        <v/>
      </c>
      <c r="AQ231" s="106" t="str">
        <f>IF(OR(L231="",V231="",V231=0),"",ROUND(L231/V231,1))</f>
        <v/>
      </c>
      <c r="AR231" s="106" t="str">
        <f>IF(OR('INFORME DIARIO MAQUINARIA'!$O231="",'INFORME DIARIO MAQUINARIA'!$AH231="",'INFORME DIARIO MAQUINARIA'!$AH231=0),"",ROUND('INFORME DIARIO MAQUINARIA'!$O231/'INFORME DIARIO MAQUINARIA'!$AH231,1))</f>
        <v/>
      </c>
      <c r="AS231" s="189" t="str">
        <f>IFERROR(IF(OR(V231="",AE231="",V231&lt;=0,AE231&lt;0),"",AE231/V231),"")</f>
        <v/>
      </c>
      <c r="AT231" s="106"/>
      <c r="AU231" s="106"/>
      <c r="AV231" s="106"/>
      <c r="AW231" s="106"/>
      <c r="AX231" s="106"/>
      <c r="AY231" s="106"/>
      <c r="AZ231" s="121"/>
    </row>
    <row r="232" spans="2:52" s="235" customFormat="1" ht="33.75" hidden="1" customHeight="1" thickBot="1" x14ac:dyDescent="0.3">
      <c r="B232" s="210">
        <v>46192</v>
      </c>
      <c r="C232" s="346" t="s">
        <v>60</v>
      </c>
      <c r="D232" s="345">
        <v>1</v>
      </c>
      <c r="E232" s="201" t="s">
        <v>193</v>
      </c>
      <c r="F232" s="201" t="s">
        <v>358</v>
      </c>
      <c r="G232" s="201">
        <v>14</v>
      </c>
      <c r="H232" s="201" t="s">
        <v>674</v>
      </c>
      <c r="I232" s="201"/>
      <c r="J232" s="201"/>
      <c r="K232" s="201" t="s">
        <v>566</v>
      </c>
      <c r="L232" s="201">
        <v>1960</v>
      </c>
      <c r="M232" s="201"/>
      <c r="N232" s="201"/>
      <c r="O232" s="201"/>
      <c r="P232" s="209"/>
      <c r="Q232" s="205"/>
      <c r="R232" s="204"/>
      <c r="S232" s="204">
        <f>'INFORME DIARIO MAQUINARIA'!$R232-'INFORME DIARIO MAQUINARIA'!$Q232</f>
        <v>0</v>
      </c>
      <c r="T232" s="203"/>
      <c r="U232" s="106"/>
      <c r="V232" s="106" t="str">
        <f>IF(U232-T232=0,"",U232-T232)</f>
        <v/>
      </c>
      <c r="W232" s="106"/>
      <c r="X232" s="106"/>
      <c r="Y232" s="106" t="str">
        <f>IF(X232-W232=0,"",X232-W232)</f>
        <v/>
      </c>
      <c r="Z232" s="106"/>
      <c r="AA232" s="106"/>
      <c r="AB232" s="106">
        <f>'INFORME DIARIO MAQUINARIA'!$AA232-'INFORME DIARIO MAQUINARIA'!$Z232</f>
        <v>0</v>
      </c>
      <c r="AC232" s="106"/>
      <c r="AD232" s="106"/>
      <c r="AE232" s="106" t="str">
        <f>IF(AD232-AC232=0,"",AD232-AC232)</f>
        <v/>
      </c>
      <c r="AF232" s="106"/>
      <c r="AG232" s="106"/>
      <c r="AH232" s="106" t="str">
        <f>IF(AG232-AF232=0,"",AG232-AF232)</f>
        <v/>
      </c>
      <c r="AI232" s="106"/>
      <c r="AJ232" s="106"/>
      <c r="AK232" s="106"/>
      <c r="AL232" s="106"/>
      <c r="AM232" s="106" t="str">
        <f>IF((AK232+AJ232)-AL232=0,"",(AK232+AJ232)-AL232)</f>
        <v/>
      </c>
      <c r="AN232" s="120" t="str">
        <f>IF(OR(AM232="",V232="",V232=0),"",ROUND(AM232/V232,2))</f>
        <v/>
      </c>
      <c r="AO232" s="106" t="str">
        <f>IF(OR(Y232="",AM232="",AM232=0),"",ROUND(Y232/AM232,2))</f>
        <v/>
      </c>
      <c r="AP232" s="106" t="str">
        <f>IF(OR(AM232="",Y232="",Y232=0),"",ROUND(AM232/Y232,2))</f>
        <v/>
      </c>
      <c r="AQ232" s="106" t="str">
        <f>IF(OR(L232="",V232="",V232=0),"",ROUND(L232/V232,1))</f>
        <v/>
      </c>
      <c r="AR232" s="106" t="str">
        <f>IF(OR('INFORME DIARIO MAQUINARIA'!$O232="",'INFORME DIARIO MAQUINARIA'!$AH232="",'INFORME DIARIO MAQUINARIA'!$AH232=0),"",ROUND('INFORME DIARIO MAQUINARIA'!$O232/'INFORME DIARIO MAQUINARIA'!$AH232,1))</f>
        <v/>
      </c>
      <c r="AS232" s="189" t="str">
        <f>IFERROR(IF(OR(V232="",AE232="",V232&lt;=0,AE232&lt;0),"",AE232/V232),"")</f>
        <v/>
      </c>
      <c r="AT232" s="106"/>
      <c r="AU232" s="106"/>
      <c r="AV232" s="106"/>
      <c r="AW232" s="106"/>
      <c r="AX232" s="106"/>
      <c r="AY232" s="106"/>
      <c r="AZ232" s="121"/>
    </row>
    <row r="233" spans="2:52" s="235" customFormat="1" ht="33.75" hidden="1" customHeight="1" x14ac:dyDescent="0.25">
      <c r="B233" s="213">
        <v>46192</v>
      </c>
      <c r="C233" s="348" t="s">
        <v>60</v>
      </c>
      <c r="D233" s="347">
        <v>1</v>
      </c>
      <c r="E233" s="212" t="s">
        <v>447</v>
      </c>
      <c r="F233" s="212" t="s">
        <v>446</v>
      </c>
      <c r="G233" s="212"/>
      <c r="H233" s="212"/>
      <c r="I233" s="212"/>
      <c r="J233" s="212"/>
      <c r="K233" s="212" t="s">
        <v>467</v>
      </c>
      <c r="L233" s="212"/>
      <c r="M233" s="212"/>
      <c r="N233" s="212"/>
      <c r="O233" s="212"/>
      <c r="P233" s="211"/>
      <c r="Q233" s="205"/>
      <c r="R233" s="204"/>
      <c r="S233" s="204">
        <f>'INFORME DIARIO MAQUINARIA'!$R233-'INFORME DIARIO MAQUINARIA'!$Q233</f>
        <v>0</v>
      </c>
      <c r="T233" s="203"/>
      <c r="U233" s="106"/>
      <c r="V233" s="106" t="str">
        <f>IF(U233-T233=0,"",U233-T233)</f>
        <v/>
      </c>
      <c r="W233" s="106"/>
      <c r="X233" s="106"/>
      <c r="Y233" s="106" t="str">
        <f>IF(X233-W233=0,"",X233-W233)</f>
        <v/>
      </c>
      <c r="Z233" s="106"/>
      <c r="AA233" s="106"/>
      <c r="AB233" s="106">
        <f>'INFORME DIARIO MAQUINARIA'!$AA233-'INFORME DIARIO MAQUINARIA'!$Z233</f>
        <v>0</v>
      </c>
      <c r="AC233" s="106"/>
      <c r="AD233" s="106"/>
      <c r="AE233" s="106" t="str">
        <f>IF(AD233-AC233=0,"",AD233-AC233)</f>
        <v/>
      </c>
      <c r="AF233" s="106"/>
      <c r="AG233" s="106"/>
      <c r="AH233" s="106" t="str">
        <f>IF(AG233-AF233=0,"",AG233-AF233)</f>
        <v/>
      </c>
      <c r="AI233" s="106"/>
      <c r="AJ233" s="106"/>
      <c r="AK233" s="106"/>
      <c r="AL233" s="106"/>
      <c r="AM233" s="106" t="str">
        <f>IF((AK233+AJ233)-AL233=0,"",(AK233+AJ233)-AL233)</f>
        <v/>
      </c>
      <c r="AN233" s="120" t="str">
        <f>IF(OR(AM233="",V233="",V233=0),"",ROUND(AM233/V233,2))</f>
        <v/>
      </c>
      <c r="AO233" s="106" t="str">
        <f>IF(OR(Y233="",AM233="",AM233=0),"",ROUND(Y233/AM233,2))</f>
        <v/>
      </c>
      <c r="AP233" s="106" t="str">
        <f>IF(OR(AM233="",Y233="",Y233=0),"",ROUND(AM233/Y233,2))</f>
        <v/>
      </c>
      <c r="AQ233" s="106" t="str">
        <f>IF(OR(L233="",V233="",V233=0),"",ROUND(L233/V233,1))</f>
        <v/>
      </c>
      <c r="AR233" s="106" t="str">
        <f>IF(OR('INFORME DIARIO MAQUINARIA'!$O233="",'INFORME DIARIO MAQUINARIA'!$AH233="",'INFORME DIARIO MAQUINARIA'!$AH233=0),"",ROUND('INFORME DIARIO MAQUINARIA'!$O233/'INFORME DIARIO MAQUINARIA'!$AH233,1))</f>
        <v/>
      </c>
      <c r="AS233" s="189" t="str">
        <f>IFERROR(IF(OR(V233="",AE233="",V233&lt;=0,AE233&lt;0),"",AE233/V233),"")</f>
        <v/>
      </c>
      <c r="AT233" s="106"/>
      <c r="AU233" s="106"/>
      <c r="AV233" s="106"/>
      <c r="AW233" s="106"/>
      <c r="AX233" s="106"/>
      <c r="AY233" s="106"/>
      <c r="AZ233" s="121"/>
    </row>
    <row r="234" spans="2:52" s="235" customFormat="1" ht="33.75" hidden="1" customHeight="1" x14ac:dyDescent="0.25">
      <c r="B234" s="210">
        <v>46192</v>
      </c>
      <c r="C234" s="346" t="s">
        <v>60</v>
      </c>
      <c r="D234" s="345">
        <v>1</v>
      </c>
      <c r="E234" s="201" t="s">
        <v>86</v>
      </c>
      <c r="F234" s="201" t="s">
        <v>85</v>
      </c>
      <c r="G234" s="201"/>
      <c r="H234" s="201"/>
      <c r="I234" s="201"/>
      <c r="J234" s="201"/>
      <c r="K234" s="201" t="s">
        <v>467</v>
      </c>
      <c r="L234" s="201"/>
      <c r="M234" s="201"/>
      <c r="N234" s="201"/>
      <c r="O234" s="201"/>
      <c r="P234" s="209"/>
      <c r="Q234" s="205"/>
      <c r="R234" s="204"/>
      <c r="S234" s="204">
        <f>'INFORME DIARIO MAQUINARIA'!$R234-'INFORME DIARIO MAQUINARIA'!$Q234</f>
        <v>0</v>
      </c>
      <c r="T234" s="203"/>
      <c r="U234" s="106"/>
      <c r="V234" s="106" t="str">
        <f>IF(U234-T234=0,"",U234-T234)</f>
        <v/>
      </c>
      <c r="W234" s="106"/>
      <c r="X234" s="106"/>
      <c r="Y234" s="106" t="str">
        <f>IF(X234-W234=0,"",X234-W234)</f>
        <v/>
      </c>
      <c r="Z234" s="106"/>
      <c r="AA234" s="106"/>
      <c r="AB234" s="197">
        <f>'INFORME DIARIO MAQUINARIA'!$AA234-'INFORME DIARIO MAQUINARIA'!$Z234</f>
        <v>0</v>
      </c>
      <c r="AC234" s="106"/>
      <c r="AD234" s="106"/>
      <c r="AE234" s="106" t="str">
        <f>IF(AD234-AC234=0,"",AD234-AC234)</f>
        <v/>
      </c>
      <c r="AF234" s="106"/>
      <c r="AG234" s="106"/>
      <c r="AH234" s="106" t="str">
        <f>IF(AG234-AF234=0,"",AG234-AF234)</f>
        <v/>
      </c>
      <c r="AI234" s="106"/>
      <c r="AJ234" s="106"/>
      <c r="AK234" s="106"/>
      <c r="AL234" s="106"/>
      <c r="AM234" s="106" t="str">
        <f>IF((AK234+AJ234)-AL234=0,"",(AK234+AJ234)-AL234)</f>
        <v/>
      </c>
      <c r="AN234" s="120" t="str">
        <f>IF(OR(AM234="",V234="",V234=0),"",ROUND(AM234/V234,2))</f>
        <v/>
      </c>
      <c r="AO234" s="106" t="str">
        <f>IF(OR(Y234="",AM234="",AM234=0),"",ROUND(Y234/AM234,2))</f>
        <v/>
      </c>
      <c r="AP234" s="106" t="str">
        <f>IF(OR(AM234="",Y234="",Y234=0),"",ROUND(AM234/Y234,2))</f>
        <v/>
      </c>
      <c r="AQ234" s="106" t="str">
        <f>IF(OR(L234="",V234="",V234=0),"",ROUND(L234/V234,1))</f>
        <v/>
      </c>
      <c r="AR234" s="106" t="str">
        <f>IF(OR('INFORME DIARIO MAQUINARIA'!$O234="",'INFORME DIARIO MAQUINARIA'!$AH234="",'INFORME DIARIO MAQUINARIA'!$AH234=0),"",ROUND('INFORME DIARIO MAQUINARIA'!$O234/'INFORME DIARIO MAQUINARIA'!$AH234,1))</f>
        <v/>
      </c>
      <c r="AS234" s="189" t="str">
        <f>IFERROR(IF(OR(V234="",AE234="",V234&lt;=0,AE234&lt;0),"",AE234/V234),"")</f>
        <v/>
      </c>
      <c r="AT234" s="106"/>
      <c r="AU234" s="106"/>
      <c r="AV234" s="106"/>
      <c r="AW234" s="106"/>
      <c r="AX234" s="106"/>
      <c r="AY234" s="106"/>
      <c r="AZ234" s="121"/>
    </row>
    <row r="235" spans="2:52" s="235" customFormat="1" ht="33.75" hidden="1" customHeight="1" thickBot="1" x14ac:dyDescent="0.3">
      <c r="B235" s="210">
        <v>46192</v>
      </c>
      <c r="C235" s="346" t="s">
        <v>60</v>
      </c>
      <c r="D235" s="345">
        <v>1</v>
      </c>
      <c r="E235" s="201" t="s">
        <v>100</v>
      </c>
      <c r="F235" s="201" t="s">
        <v>99</v>
      </c>
      <c r="G235" s="201"/>
      <c r="H235" s="201"/>
      <c r="I235" s="201"/>
      <c r="J235" s="201"/>
      <c r="K235" s="201" t="s">
        <v>673</v>
      </c>
      <c r="L235" s="201"/>
      <c r="M235" s="201"/>
      <c r="N235" s="201"/>
      <c r="O235" s="201"/>
      <c r="P235" s="209"/>
      <c r="Q235" s="205"/>
      <c r="R235" s="204"/>
      <c r="S235" s="204">
        <f>'INFORME DIARIO MAQUINARIA'!$R235-'INFORME DIARIO MAQUINARIA'!$Q235</f>
        <v>0</v>
      </c>
      <c r="T235" s="203"/>
      <c r="U235" s="106"/>
      <c r="V235" s="106" t="str">
        <f>IF(U235-T235=0,"",U235-T235)</f>
        <v/>
      </c>
      <c r="W235" s="106"/>
      <c r="X235" s="106"/>
      <c r="Y235" s="106" t="str">
        <f>IF(X235-W235=0,"",X235-W235)</f>
        <v/>
      </c>
      <c r="Z235" s="106"/>
      <c r="AA235" s="106"/>
      <c r="AB235" s="106">
        <f>'INFORME DIARIO MAQUINARIA'!$AA235-'INFORME DIARIO MAQUINARIA'!$Z235</f>
        <v>0</v>
      </c>
      <c r="AC235" s="106"/>
      <c r="AD235" s="106"/>
      <c r="AE235" s="106" t="str">
        <f>IF(AD235-AC235=0,"",AD235-AC235)</f>
        <v/>
      </c>
      <c r="AF235" s="106"/>
      <c r="AG235" s="106"/>
      <c r="AH235" s="106" t="str">
        <f>IF(AG235-AF235=0,"",AG235-AF235)</f>
        <v/>
      </c>
      <c r="AI235" s="106"/>
      <c r="AJ235" s="106"/>
      <c r="AK235" s="106"/>
      <c r="AL235" s="106"/>
      <c r="AM235" s="106" t="str">
        <f>IF((AK235+AJ235)-AL235=0,"",(AK235+AJ235)-AL235)</f>
        <v/>
      </c>
      <c r="AN235" s="120" t="str">
        <f>IF(OR(AM235="",V235="",V235=0),"",ROUND(AM235/V235,2))</f>
        <v/>
      </c>
      <c r="AO235" s="106" t="str">
        <f>IF(OR(Y235="",AM235="",AM235=0),"",ROUND(Y235/AM235,2))</f>
        <v/>
      </c>
      <c r="AP235" s="106" t="str">
        <f>IF(OR(AM235="",Y235="",Y235=0),"",ROUND(AM235/Y235,2))</f>
        <v/>
      </c>
      <c r="AQ235" s="106" t="str">
        <f>IF(OR(L235="",V235="",V235=0),"",ROUND(L235/V235,1))</f>
        <v/>
      </c>
      <c r="AR235" s="106" t="str">
        <f>IF(OR('INFORME DIARIO MAQUINARIA'!$O235="",'INFORME DIARIO MAQUINARIA'!$AH235="",'INFORME DIARIO MAQUINARIA'!$AH235=0),"",ROUND('INFORME DIARIO MAQUINARIA'!$O235/'INFORME DIARIO MAQUINARIA'!$AH235,1))</f>
        <v/>
      </c>
      <c r="AS235" s="189" t="str">
        <f>IFERROR(IF(OR(V235="",AE235="",V235&lt;=0,AE235&lt;0),"",AE235/V235),"")</f>
        <v/>
      </c>
      <c r="AT235" s="106"/>
      <c r="AU235" s="106"/>
      <c r="AV235" s="106"/>
      <c r="AW235" s="106"/>
      <c r="AX235" s="106"/>
      <c r="AY235" s="106"/>
      <c r="AZ235" s="121"/>
    </row>
    <row r="236" spans="2:52" s="235" customFormat="1" ht="33.75" hidden="1" customHeight="1" thickBot="1" x14ac:dyDescent="0.3">
      <c r="B236" s="213">
        <v>46195</v>
      </c>
      <c r="C236" s="344" t="s">
        <v>110</v>
      </c>
      <c r="D236" s="343"/>
      <c r="E236" s="249"/>
      <c r="F236" s="249"/>
      <c r="G236" s="249"/>
      <c r="H236" s="249"/>
      <c r="I236" s="249"/>
      <c r="J236" s="249"/>
      <c r="K236" s="249" t="s">
        <v>509</v>
      </c>
      <c r="L236" s="249"/>
      <c r="M236" s="249"/>
      <c r="N236" s="249"/>
      <c r="O236" s="249"/>
      <c r="P236" s="351"/>
      <c r="Q236" s="350"/>
      <c r="R236" s="349"/>
      <c r="S236" s="349">
        <f>'INFORME DIARIO MAQUINARIA'!$R236-'INFORME DIARIO MAQUINARIA'!$Q236</f>
        <v>0</v>
      </c>
      <c r="T236" s="203"/>
      <c r="U236" s="106"/>
      <c r="V236" s="106" t="str">
        <f>IF(U236-T236=0,"",U236-T236)</f>
        <v/>
      </c>
      <c r="W236" s="106"/>
      <c r="X236" s="106"/>
      <c r="Y236" s="106" t="str">
        <f>IF(X236-W236=0,"",X236-W236)</f>
        <v/>
      </c>
      <c r="Z236" s="106"/>
      <c r="AA236" s="106"/>
      <c r="AB236" s="106">
        <f>'INFORME DIARIO MAQUINARIA'!$AA236-'INFORME DIARIO MAQUINARIA'!$Z236</f>
        <v>0</v>
      </c>
      <c r="AC236" s="106"/>
      <c r="AD236" s="106"/>
      <c r="AE236" s="106" t="str">
        <f>IF(AD236-AC236=0,"",AD236-AC236)</f>
        <v/>
      </c>
      <c r="AF236" s="106"/>
      <c r="AG236" s="106"/>
      <c r="AH236" s="106" t="str">
        <f>IF(AG236-AF236=0,"",AG236-AF236)</f>
        <v/>
      </c>
      <c r="AI236" s="106"/>
      <c r="AJ236" s="106"/>
      <c r="AK236" s="106"/>
      <c r="AL236" s="106"/>
      <c r="AM236" s="106" t="str">
        <f>IF((AK236+AJ236)-AL236=0,"",(AK236+AJ236)-AL236)</f>
        <v/>
      </c>
      <c r="AN236" s="120" t="str">
        <f>IF(OR(AM236="",V236="",V236=0),"",ROUND(AM236/V236,2))</f>
        <v/>
      </c>
      <c r="AO236" s="106" t="str">
        <f>IF(OR(Y236="",AM236="",AM236=0),"",ROUND(Y236/AM236,2))</f>
        <v/>
      </c>
      <c r="AP236" s="106" t="str">
        <f>IF(OR(AM236="",Y236="",Y236=0),"",ROUND(AM236/Y236,2))</f>
        <v/>
      </c>
      <c r="AQ236" s="106" t="str">
        <f>IF(OR(L236="",V236="",V236=0),"",ROUND(L236/V236,1))</f>
        <v/>
      </c>
      <c r="AR236" s="106" t="str">
        <f>IF(OR('INFORME DIARIO MAQUINARIA'!$O236="",'INFORME DIARIO MAQUINARIA'!$AH236="",'INFORME DIARIO MAQUINARIA'!$AH236=0),"",ROUND('INFORME DIARIO MAQUINARIA'!$O236/'INFORME DIARIO MAQUINARIA'!$AH236,1))</f>
        <v/>
      </c>
      <c r="AS236" s="189" t="str">
        <f>IFERROR(IF(OR(V236="",AE236="",V236&lt;=0,AE236&lt;0),"",AE236/V236),"")</f>
        <v/>
      </c>
      <c r="AT236" s="106"/>
      <c r="AU236" s="106"/>
      <c r="AV236" s="106"/>
      <c r="AW236" s="106"/>
      <c r="AX236" s="106"/>
      <c r="AY236" s="106"/>
      <c r="AZ236" s="121"/>
    </row>
    <row r="237" spans="2:52" s="235" customFormat="1" ht="46.5" hidden="1" customHeight="1" thickBot="1" x14ac:dyDescent="0.3">
      <c r="B237" s="213">
        <v>46196</v>
      </c>
      <c r="C237" s="348" t="s">
        <v>59</v>
      </c>
      <c r="D237" s="347">
        <v>1</v>
      </c>
      <c r="E237" s="212" t="s">
        <v>382</v>
      </c>
      <c r="F237" s="212" t="s">
        <v>319</v>
      </c>
      <c r="G237" s="212">
        <v>6</v>
      </c>
      <c r="H237" s="212" t="s">
        <v>672</v>
      </c>
      <c r="I237" s="212" t="s">
        <v>671</v>
      </c>
      <c r="J237" s="212"/>
      <c r="K237" s="212" t="s">
        <v>670</v>
      </c>
      <c r="L237" s="212">
        <v>1657</v>
      </c>
      <c r="M237" s="212"/>
      <c r="N237" s="212"/>
      <c r="O237" s="212"/>
      <c r="P237" s="211"/>
      <c r="Q237" s="205"/>
      <c r="R237" s="204"/>
      <c r="S237" s="204">
        <f>'INFORME DIARIO MAQUINARIA'!$R237-'INFORME DIARIO MAQUINARIA'!$Q237</f>
        <v>0</v>
      </c>
      <c r="T237" s="203"/>
      <c r="U237" s="106"/>
      <c r="V237" s="106" t="str">
        <f>IF(U237-T237=0,"",U237-T237)</f>
        <v/>
      </c>
      <c r="W237" s="106"/>
      <c r="X237" s="106"/>
      <c r="Y237" s="106" t="str">
        <f>IF(X237-W237=0,"",X237-W237)</f>
        <v/>
      </c>
      <c r="Z237" s="106"/>
      <c r="AA237" s="106"/>
      <c r="AB237" s="106">
        <f>'INFORME DIARIO MAQUINARIA'!$AA237-'INFORME DIARIO MAQUINARIA'!$Z237</f>
        <v>0</v>
      </c>
      <c r="AC237" s="106"/>
      <c r="AD237" s="106"/>
      <c r="AE237" s="106" t="str">
        <f>IF(AD237-AC237=0,"",AD237-AC237)</f>
        <v/>
      </c>
      <c r="AF237" s="106"/>
      <c r="AG237" s="106"/>
      <c r="AH237" s="106" t="str">
        <f>IF(AG237-AF237=0,"",AG237-AF237)</f>
        <v/>
      </c>
      <c r="AI237" s="106"/>
      <c r="AJ237" s="106"/>
      <c r="AK237" s="106"/>
      <c r="AL237" s="106"/>
      <c r="AM237" s="106" t="str">
        <f>IF((AK237+AJ237)-AL237=0,"",(AK237+AJ237)-AL237)</f>
        <v/>
      </c>
      <c r="AN237" s="120" t="str">
        <f>IF(OR(AM237="",V237="",V237=0),"",ROUND(AM237/V237,2))</f>
        <v/>
      </c>
      <c r="AO237" s="106" t="str">
        <f>IF(OR(Y237="",AM237="",AM237=0),"",ROUND(Y237/AM237,2))</f>
        <v/>
      </c>
      <c r="AP237" s="106" t="str">
        <f>IF(OR(AM237="",Y237="",Y237=0),"",ROUND(AM237/Y237,2))</f>
        <v/>
      </c>
      <c r="AQ237" s="106" t="str">
        <f>IF(OR(L237="",V237="",V237=0),"",ROUND(L237/V237,1))</f>
        <v/>
      </c>
      <c r="AR237" s="106" t="str">
        <f>IF(OR('INFORME DIARIO MAQUINARIA'!$O237="",'INFORME DIARIO MAQUINARIA'!$AH237="",'INFORME DIARIO MAQUINARIA'!$AH237=0),"",ROUND('INFORME DIARIO MAQUINARIA'!$O237/'INFORME DIARIO MAQUINARIA'!$AH237,1))</f>
        <v/>
      </c>
      <c r="AS237" s="189" t="str">
        <f>IFERROR(IF(OR(V237="",AE237="",V237&lt;=0,AE237&lt;0),"",AE237/V237),"")</f>
        <v/>
      </c>
      <c r="AT237" s="106"/>
      <c r="AU237" s="106"/>
      <c r="AV237" s="106"/>
      <c r="AW237" s="106"/>
      <c r="AX237" s="106"/>
      <c r="AY237" s="106"/>
      <c r="AZ237" s="121"/>
    </row>
    <row r="238" spans="2:52" s="235" customFormat="1" ht="42" hidden="1" customHeight="1" x14ac:dyDescent="0.25">
      <c r="B238" s="213">
        <v>46196</v>
      </c>
      <c r="C238" s="348" t="s">
        <v>59</v>
      </c>
      <c r="D238" s="347">
        <v>1</v>
      </c>
      <c r="E238" s="212" t="s">
        <v>100</v>
      </c>
      <c r="F238" s="212" t="s">
        <v>99</v>
      </c>
      <c r="G238" s="212">
        <v>15</v>
      </c>
      <c r="H238" s="212" t="s">
        <v>669</v>
      </c>
      <c r="I238" s="212"/>
      <c r="J238" s="212"/>
      <c r="K238" s="212" t="s">
        <v>246</v>
      </c>
      <c r="L238" s="212"/>
      <c r="M238" s="212"/>
      <c r="N238" s="212">
        <v>10</v>
      </c>
      <c r="O238" s="212">
        <v>120</v>
      </c>
      <c r="P238" s="211"/>
      <c r="Q238" s="205"/>
      <c r="R238" s="204"/>
      <c r="S238" s="204">
        <f>'INFORME DIARIO MAQUINARIA'!$R238-'INFORME DIARIO MAQUINARIA'!$Q238</f>
        <v>0</v>
      </c>
      <c r="T238" s="203"/>
      <c r="U238" s="106"/>
      <c r="V238" s="106" t="str">
        <f>IF(U238-T238=0,"",U238-T238)</f>
        <v/>
      </c>
      <c r="W238" s="106"/>
      <c r="X238" s="106"/>
      <c r="Y238" s="106" t="str">
        <f>IF(X238-W238=0,"",X238-W238)</f>
        <v/>
      </c>
      <c r="Z238" s="106"/>
      <c r="AA238" s="106"/>
      <c r="AB238" s="106">
        <f>'INFORME DIARIO MAQUINARIA'!$AA238-'INFORME DIARIO MAQUINARIA'!$Z238</f>
        <v>0</v>
      </c>
      <c r="AC238" s="106"/>
      <c r="AD238" s="106"/>
      <c r="AE238" s="106" t="str">
        <f>IF(AD238-AC238=0,"",AD238-AC238)</f>
        <v/>
      </c>
      <c r="AF238" s="106"/>
      <c r="AG238" s="106"/>
      <c r="AH238" s="106" t="str">
        <f>IF(AG238-AF238=0,"",AG238-AF238)</f>
        <v/>
      </c>
      <c r="AI238" s="106"/>
      <c r="AJ238" s="106"/>
      <c r="AK238" s="106"/>
      <c r="AL238" s="106"/>
      <c r="AM238" s="106" t="str">
        <f>IF((AK238+AJ238)-AL238=0,"",(AK238+AJ238)-AL238)</f>
        <v/>
      </c>
      <c r="AN238" s="120" t="str">
        <f>IF(OR(AM238="",V238="",V238=0),"",ROUND(AM238/V238,2))</f>
        <v/>
      </c>
      <c r="AO238" s="106" t="str">
        <f>IF(OR(Y238="",AM238="",AM238=0),"",ROUND(Y238/AM238,2))</f>
        <v/>
      </c>
      <c r="AP238" s="106" t="str">
        <f>IF(OR(AM238="",Y238="",Y238=0),"",ROUND(AM238/Y238,2))</f>
        <v/>
      </c>
      <c r="AQ238" s="106" t="str">
        <f>IF(OR(L238="",V238="",V238=0),"",ROUND(L238/V238,1))</f>
        <v/>
      </c>
      <c r="AR238" s="106" t="str">
        <f>IF(OR('INFORME DIARIO MAQUINARIA'!$O238="",'INFORME DIARIO MAQUINARIA'!$AH238="",'INFORME DIARIO MAQUINARIA'!$AH238=0),"",ROUND('INFORME DIARIO MAQUINARIA'!$O238/'INFORME DIARIO MAQUINARIA'!$AH238,1))</f>
        <v/>
      </c>
      <c r="AS238" s="189" t="str">
        <f>IFERROR(IF(OR(V238="",AE238="",V238&lt;=0,AE238&lt;0),"",AE238/V238),"")</f>
        <v/>
      </c>
      <c r="AT238" s="106"/>
      <c r="AU238" s="106"/>
      <c r="AV238" s="106"/>
      <c r="AW238" s="106"/>
      <c r="AX238" s="106"/>
      <c r="AY238" s="106"/>
      <c r="AZ238" s="121"/>
    </row>
    <row r="239" spans="2:52" s="235" customFormat="1" ht="30" hidden="1" customHeight="1" x14ac:dyDescent="0.25">
      <c r="B239" s="210">
        <v>46196</v>
      </c>
      <c r="C239" s="346" t="s">
        <v>59</v>
      </c>
      <c r="D239" s="345">
        <v>1</v>
      </c>
      <c r="E239" s="201" t="s">
        <v>447</v>
      </c>
      <c r="F239" s="201" t="s">
        <v>446</v>
      </c>
      <c r="G239" s="201">
        <v>15</v>
      </c>
      <c r="H239" s="201" t="s">
        <v>669</v>
      </c>
      <c r="I239" s="201"/>
      <c r="J239" s="201"/>
      <c r="K239" s="201" t="s">
        <v>565</v>
      </c>
      <c r="L239" s="201"/>
      <c r="M239" s="201">
        <v>120</v>
      </c>
      <c r="N239" s="201"/>
      <c r="O239" s="201"/>
      <c r="P239" s="209"/>
      <c r="Q239" s="205"/>
      <c r="R239" s="204"/>
      <c r="S239" s="204">
        <f>'INFORME DIARIO MAQUINARIA'!$R239-'INFORME DIARIO MAQUINARIA'!$Q239</f>
        <v>0</v>
      </c>
      <c r="T239" s="203"/>
      <c r="U239" s="106"/>
      <c r="V239" s="106" t="str">
        <f>IF(U239-T239=0,"",U239-T239)</f>
        <v/>
      </c>
      <c r="W239" s="106"/>
      <c r="X239" s="106"/>
      <c r="Y239" s="106" t="str">
        <f>IF(X239-W239=0,"",X239-W239)</f>
        <v/>
      </c>
      <c r="Z239" s="106"/>
      <c r="AA239" s="106"/>
      <c r="AB239" s="106">
        <f>'INFORME DIARIO MAQUINARIA'!$AA239-'INFORME DIARIO MAQUINARIA'!$Z239</f>
        <v>0</v>
      </c>
      <c r="AC239" s="106"/>
      <c r="AD239" s="106"/>
      <c r="AE239" s="106" t="str">
        <f>IF(AD239-AC239=0,"",AD239-AC239)</f>
        <v/>
      </c>
      <c r="AF239" s="106"/>
      <c r="AG239" s="106"/>
      <c r="AH239" s="106" t="str">
        <f>IF(AG239-AF239=0,"",AG239-AF239)</f>
        <v/>
      </c>
      <c r="AI239" s="106"/>
      <c r="AJ239" s="106"/>
      <c r="AK239" s="106"/>
      <c r="AL239" s="106"/>
      <c r="AM239" s="106" t="str">
        <f>IF((AK239+AJ239)-AL239=0,"",(AK239+AJ239)-AL239)</f>
        <v/>
      </c>
      <c r="AN239" s="120" t="str">
        <f>IF(OR(AM239="",V239="",V239=0),"",ROUND(AM239/V239,2))</f>
        <v/>
      </c>
      <c r="AO239" s="106" t="str">
        <f>IF(OR(Y239="",AM239="",AM239=0),"",ROUND(Y239/AM239,2))</f>
        <v/>
      </c>
      <c r="AP239" s="106" t="str">
        <f>IF(OR(AM239="",Y239="",Y239=0),"",ROUND(AM239/Y239,2))</f>
        <v/>
      </c>
      <c r="AQ239" s="106" t="str">
        <f>IF(OR(L239="",V239="",V239=0),"",ROUND(L239/V239,1))</f>
        <v/>
      </c>
      <c r="AR239" s="106" t="str">
        <f>IF(OR('INFORME DIARIO MAQUINARIA'!$O239="",'INFORME DIARIO MAQUINARIA'!$AH239="",'INFORME DIARIO MAQUINARIA'!$AH239=0),"",ROUND('INFORME DIARIO MAQUINARIA'!$O239/'INFORME DIARIO MAQUINARIA'!$AH239,1))</f>
        <v/>
      </c>
      <c r="AS239" s="189" t="str">
        <f>IFERROR(IF(OR(V239="",AE239="",V239&lt;=0,AE239&lt;0),"",AE239/V239),"")</f>
        <v/>
      </c>
      <c r="AT239" s="106"/>
      <c r="AU239" s="106"/>
      <c r="AV239" s="106"/>
      <c r="AW239" s="106"/>
      <c r="AX239" s="106"/>
      <c r="AY239" s="106"/>
      <c r="AZ239" s="121"/>
    </row>
    <row r="240" spans="2:52" s="235" customFormat="1" ht="34.5" hidden="1" customHeight="1" thickBot="1" x14ac:dyDescent="0.3">
      <c r="B240" s="210">
        <v>46196</v>
      </c>
      <c r="C240" s="346" t="s">
        <v>59</v>
      </c>
      <c r="D240" s="345">
        <v>1</v>
      </c>
      <c r="E240" s="201" t="s">
        <v>367</v>
      </c>
      <c r="F240" s="201" t="s">
        <v>323</v>
      </c>
      <c r="G240" s="201">
        <v>15</v>
      </c>
      <c r="H240" s="201" t="s">
        <v>669</v>
      </c>
      <c r="I240" s="201"/>
      <c r="J240" s="201"/>
      <c r="K240" s="201" t="s">
        <v>666</v>
      </c>
      <c r="L240" s="201">
        <v>3200</v>
      </c>
      <c r="M240" s="201"/>
      <c r="N240" s="201"/>
      <c r="O240" s="201"/>
      <c r="P240" s="209"/>
      <c r="Q240" s="205"/>
      <c r="R240" s="204"/>
      <c r="S240" s="204">
        <f>'INFORME DIARIO MAQUINARIA'!$R240-'INFORME DIARIO MAQUINARIA'!$Q240</f>
        <v>0</v>
      </c>
      <c r="T240" s="203"/>
      <c r="U240" s="106"/>
      <c r="V240" s="106" t="str">
        <f>IF(U240-T240=0,"",U240-T240)</f>
        <v/>
      </c>
      <c r="W240" s="106"/>
      <c r="X240" s="106"/>
      <c r="Y240" s="106" t="str">
        <f>IF(X240-W240=0,"",X240-W240)</f>
        <v/>
      </c>
      <c r="Z240" s="106"/>
      <c r="AA240" s="106"/>
      <c r="AB240" s="106">
        <f>'INFORME DIARIO MAQUINARIA'!$AA240-'INFORME DIARIO MAQUINARIA'!$Z240</f>
        <v>0</v>
      </c>
      <c r="AC240" s="106"/>
      <c r="AD240" s="106"/>
      <c r="AE240" s="106" t="str">
        <f>IF(AD240-AC240=0,"",AD240-AC240)</f>
        <v/>
      </c>
      <c r="AF240" s="106"/>
      <c r="AG240" s="106"/>
      <c r="AH240" s="106" t="str">
        <f>IF(AG240-AF240=0,"",AG240-AF240)</f>
        <v/>
      </c>
      <c r="AI240" s="106"/>
      <c r="AJ240" s="106"/>
      <c r="AK240" s="106"/>
      <c r="AL240" s="106"/>
      <c r="AM240" s="106" t="str">
        <f>IF((AK240+AJ240)-AL240=0,"",(AK240+AJ240)-AL240)</f>
        <v/>
      </c>
      <c r="AN240" s="120" t="str">
        <f>IF(OR(AM240="",V240="",V240=0),"",ROUND(AM240/V240,2))</f>
        <v/>
      </c>
      <c r="AO240" s="106" t="str">
        <f>IF(OR(Y240="",AM240="",AM240=0),"",ROUND(Y240/AM240,2))</f>
        <v/>
      </c>
      <c r="AP240" s="106" t="str">
        <f>IF(OR(AM240="",Y240="",Y240=0),"",ROUND(AM240/Y240,2))</f>
        <v/>
      </c>
      <c r="AQ240" s="106" t="str">
        <f>IF(OR(L240="",V240="",V240=0),"",ROUND(L240/V240,1))</f>
        <v/>
      </c>
      <c r="AR240" s="106" t="str">
        <f>IF(OR('INFORME DIARIO MAQUINARIA'!$O240="",'INFORME DIARIO MAQUINARIA'!$AH240="",'INFORME DIARIO MAQUINARIA'!$AH240=0),"",ROUND('INFORME DIARIO MAQUINARIA'!$O240/'INFORME DIARIO MAQUINARIA'!$AH240,1))</f>
        <v/>
      </c>
      <c r="AS240" s="189" t="str">
        <f>IFERROR(IF(OR(V240="",AE240="",V240&lt;=0,AE240&lt;0),"",AE240/V240),"")</f>
        <v/>
      </c>
      <c r="AT240" s="106"/>
      <c r="AU240" s="106"/>
      <c r="AV240" s="106"/>
      <c r="AW240" s="106"/>
      <c r="AX240" s="106"/>
      <c r="AY240" s="106"/>
      <c r="AZ240" s="121"/>
    </row>
    <row r="241" spans="2:52" s="235" customFormat="1" ht="35.25" hidden="1" customHeight="1" x14ac:dyDescent="0.25">
      <c r="B241" s="213">
        <v>46197</v>
      </c>
      <c r="C241" s="348" t="s">
        <v>57</v>
      </c>
      <c r="D241" s="347">
        <v>1</v>
      </c>
      <c r="E241" s="212" t="s">
        <v>170</v>
      </c>
      <c r="F241" s="212" t="s">
        <v>459</v>
      </c>
      <c r="G241" s="212">
        <v>9</v>
      </c>
      <c r="H241" s="212" t="s">
        <v>667</v>
      </c>
      <c r="I241" s="212">
        <v>114</v>
      </c>
      <c r="J241" s="212"/>
      <c r="K241" s="212" t="s">
        <v>68</v>
      </c>
      <c r="L241" s="212">
        <v>1350</v>
      </c>
      <c r="M241" s="212"/>
      <c r="N241" s="212"/>
      <c r="O241" s="212"/>
      <c r="P241" s="211"/>
      <c r="Q241" s="205"/>
      <c r="R241" s="204"/>
      <c r="S241" s="204">
        <f>'INFORME DIARIO MAQUINARIA'!$R241-'INFORME DIARIO MAQUINARIA'!$Q241</f>
        <v>0</v>
      </c>
      <c r="T241" s="203"/>
      <c r="U241" s="106"/>
      <c r="V241" s="106" t="str">
        <f>IF(U241-T241=0,"",U241-T241)</f>
        <v/>
      </c>
      <c r="W241" s="106"/>
      <c r="X241" s="106"/>
      <c r="Y241" s="106" t="str">
        <f>IF(X241-W241=0,"",X241-W241)</f>
        <v/>
      </c>
      <c r="Z241" s="106"/>
      <c r="AA241" s="106"/>
      <c r="AB241" s="106">
        <f>'INFORME DIARIO MAQUINARIA'!$AA241-'INFORME DIARIO MAQUINARIA'!$Z241</f>
        <v>0</v>
      </c>
      <c r="AC241" s="106"/>
      <c r="AD241" s="106"/>
      <c r="AE241" s="106" t="str">
        <f>IF(AD241-AC241=0,"",AD241-AC241)</f>
        <v/>
      </c>
      <c r="AF241" s="106"/>
      <c r="AG241" s="106"/>
      <c r="AH241" s="106" t="str">
        <f>IF(AG241-AF241=0,"",AG241-AF241)</f>
        <v/>
      </c>
      <c r="AI241" s="106"/>
      <c r="AJ241" s="106"/>
      <c r="AK241" s="106"/>
      <c r="AL241" s="106"/>
      <c r="AM241" s="106" t="str">
        <f>IF((AK241+AJ241)-AL241=0,"",(AK241+AJ241)-AL241)</f>
        <v/>
      </c>
      <c r="AN241" s="120" t="str">
        <f>IF(OR(AM241="",V241="",V241=0),"",ROUND(AM241/V241,2))</f>
        <v/>
      </c>
      <c r="AO241" s="106" t="str">
        <f>IF(OR(Y241="",AM241="",AM241=0),"",ROUND(Y241/AM241,2))</f>
        <v/>
      </c>
      <c r="AP241" s="106" t="str">
        <f>IF(OR(AM241="",Y241="",Y241=0),"",ROUND(AM241/Y241,2))</f>
        <v/>
      </c>
      <c r="AQ241" s="106" t="str">
        <f>IF(OR(L241="",V241="",V241=0),"",ROUND(L241/V241,1))</f>
        <v/>
      </c>
      <c r="AR241" s="106" t="str">
        <f>IF(OR('INFORME DIARIO MAQUINARIA'!$O241="",'INFORME DIARIO MAQUINARIA'!$AH241="",'INFORME DIARIO MAQUINARIA'!$AH241=0),"",ROUND('INFORME DIARIO MAQUINARIA'!$O241/'INFORME DIARIO MAQUINARIA'!$AH241,1))</f>
        <v/>
      </c>
      <c r="AS241" s="189" t="str">
        <f>IFERROR(IF(OR(V241="",AE241="",V241&lt;=0,AE241&lt;0),"",AE241/V241),"")</f>
        <v/>
      </c>
      <c r="AT241" s="106"/>
      <c r="AU241" s="106"/>
      <c r="AV241" s="106"/>
      <c r="AW241" s="106"/>
      <c r="AX241" s="106"/>
      <c r="AY241" s="106"/>
      <c r="AZ241" s="121"/>
    </row>
    <row r="242" spans="2:52" s="235" customFormat="1" ht="37.5" hidden="1" customHeight="1" x14ac:dyDescent="0.25">
      <c r="B242" s="210">
        <v>46197</v>
      </c>
      <c r="C242" s="346" t="s">
        <v>57</v>
      </c>
      <c r="D242" s="345">
        <v>1</v>
      </c>
      <c r="E242" s="201" t="s">
        <v>206</v>
      </c>
      <c r="F242" s="201" t="s">
        <v>88</v>
      </c>
      <c r="G242" s="201">
        <v>9</v>
      </c>
      <c r="H242" s="201" t="s">
        <v>668</v>
      </c>
      <c r="I242" s="201"/>
      <c r="J242" s="201"/>
      <c r="K242" s="201" t="s">
        <v>568</v>
      </c>
      <c r="L242" s="201"/>
      <c r="M242" s="201">
        <v>132</v>
      </c>
      <c r="N242" s="201"/>
      <c r="O242" s="201"/>
      <c r="P242" s="209"/>
      <c r="Q242" s="205"/>
      <c r="R242" s="204"/>
      <c r="S242" s="204">
        <f>'INFORME DIARIO MAQUINARIA'!$R242-'INFORME DIARIO MAQUINARIA'!$Q242</f>
        <v>0</v>
      </c>
      <c r="T242" s="203"/>
      <c r="U242" s="106"/>
      <c r="V242" s="106" t="str">
        <f>IF(U242-T242=0,"",U242-T242)</f>
        <v/>
      </c>
      <c r="W242" s="106"/>
      <c r="X242" s="106"/>
      <c r="Y242" s="106" t="str">
        <f>IF(X242-W242=0,"",X242-W242)</f>
        <v/>
      </c>
      <c r="Z242" s="106"/>
      <c r="AA242" s="106"/>
      <c r="AB242" s="106">
        <f>'INFORME DIARIO MAQUINARIA'!$AA242-'INFORME DIARIO MAQUINARIA'!$Z242</f>
        <v>0</v>
      </c>
      <c r="AC242" s="106"/>
      <c r="AD242" s="106"/>
      <c r="AE242" s="106" t="str">
        <f>IF(AD242-AC242=0,"",AD242-AC242)</f>
        <v/>
      </c>
      <c r="AF242" s="106"/>
      <c r="AG242" s="106"/>
      <c r="AH242" s="106" t="str">
        <f>IF(AG242-AF242=0,"",AG242-AF242)</f>
        <v/>
      </c>
      <c r="AI242" s="106"/>
      <c r="AJ242" s="106"/>
      <c r="AK242" s="106"/>
      <c r="AL242" s="106"/>
      <c r="AM242" s="106" t="str">
        <f>IF((AK242+AJ242)-AL242=0,"",(AK242+AJ242)-AL242)</f>
        <v/>
      </c>
      <c r="AN242" s="120" t="str">
        <f>IF(OR(AM242="",V242="",V242=0),"",ROUND(AM242/V242,2))</f>
        <v/>
      </c>
      <c r="AO242" s="106" t="str">
        <f>IF(OR(Y242="",AM242="",AM242=0),"",ROUND(Y242/AM242,2))</f>
        <v/>
      </c>
      <c r="AP242" s="106" t="str">
        <f>IF(OR(AM242="",Y242="",Y242=0),"",ROUND(AM242/Y242,2))</f>
        <v/>
      </c>
      <c r="AQ242" s="106" t="str">
        <f>IF(OR(L242="",V242="",V242=0),"",ROUND(L242/V242,1))</f>
        <v/>
      </c>
      <c r="AR242" s="106" t="str">
        <f>IF(OR('INFORME DIARIO MAQUINARIA'!$O242="",'INFORME DIARIO MAQUINARIA'!$AH242="",'INFORME DIARIO MAQUINARIA'!$AH242=0),"",ROUND('INFORME DIARIO MAQUINARIA'!$O242/'INFORME DIARIO MAQUINARIA'!$AH242,1))</f>
        <v/>
      </c>
      <c r="AS242" s="189" t="str">
        <f>IFERROR(IF(OR(V242="",AE242="",V242&lt;=0,AE242&lt;0),"",AE242/V242),"")</f>
        <v/>
      </c>
      <c r="AT242" s="106"/>
      <c r="AU242" s="106"/>
      <c r="AV242" s="106"/>
      <c r="AW242" s="106"/>
      <c r="AX242" s="106"/>
      <c r="AY242" s="106"/>
      <c r="AZ242" s="121"/>
    </row>
    <row r="243" spans="2:52" s="235" customFormat="1" ht="36.75" hidden="1" customHeight="1" x14ac:dyDescent="0.25">
      <c r="B243" s="210">
        <v>46197</v>
      </c>
      <c r="C243" s="346" t="s">
        <v>353</v>
      </c>
      <c r="D243" s="345">
        <v>1</v>
      </c>
      <c r="E243" s="201" t="s">
        <v>82</v>
      </c>
      <c r="F243" s="201" t="s">
        <v>660</v>
      </c>
      <c r="G243" s="201">
        <v>9</v>
      </c>
      <c r="H243" s="201" t="s">
        <v>667</v>
      </c>
      <c r="I243" s="201">
        <v>114</v>
      </c>
      <c r="J243" s="201"/>
      <c r="K243" s="201" t="s">
        <v>246</v>
      </c>
      <c r="L243" s="201"/>
      <c r="M243" s="201"/>
      <c r="N243" s="201">
        <v>6</v>
      </c>
      <c r="O243" s="201">
        <v>72</v>
      </c>
      <c r="P243" s="209"/>
      <c r="Q243" s="205"/>
      <c r="R243" s="204"/>
      <c r="S243" s="204">
        <f>'INFORME DIARIO MAQUINARIA'!$R243-'INFORME DIARIO MAQUINARIA'!$Q243</f>
        <v>0</v>
      </c>
      <c r="T243" s="203"/>
      <c r="U243" s="106"/>
      <c r="V243" s="106" t="str">
        <f>IF(U243-T243=0,"",U243-T243)</f>
        <v/>
      </c>
      <c r="W243" s="106"/>
      <c r="X243" s="106"/>
      <c r="Y243" s="106" t="str">
        <f>IF(X243-W243=0,"",X243-W243)</f>
        <v/>
      </c>
      <c r="Z243" s="106"/>
      <c r="AA243" s="106"/>
      <c r="AB243" s="106">
        <f>'INFORME DIARIO MAQUINARIA'!$AA243-'INFORME DIARIO MAQUINARIA'!$Z243</f>
        <v>0</v>
      </c>
      <c r="AC243" s="106"/>
      <c r="AD243" s="106"/>
      <c r="AE243" s="106" t="str">
        <f>IF(AD243-AC243=0,"",AD243-AC243)</f>
        <v/>
      </c>
      <c r="AF243" s="106"/>
      <c r="AG243" s="106"/>
      <c r="AH243" s="106" t="str">
        <f>IF(AG243-AF243=0,"",AG243-AF243)</f>
        <v/>
      </c>
      <c r="AI243" s="106"/>
      <c r="AJ243" s="106"/>
      <c r="AK243" s="106"/>
      <c r="AL243" s="106"/>
      <c r="AM243" s="106" t="str">
        <f>IF((AK243+AJ243)-AL243=0,"",(AK243+AJ243)-AL243)</f>
        <v/>
      </c>
      <c r="AN243" s="120" t="str">
        <f>IF(OR(AM243="",V243="",V243=0),"",ROUND(AM243/V243,2))</f>
        <v/>
      </c>
      <c r="AO243" s="106" t="str">
        <f>IF(OR(Y243="",AM243="",AM243=0),"",ROUND(Y243/AM243,2))</f>
        <v/>
      </c>
      <c r="AP243" s="106" t="str">
        <f>IF(OR(AM243="",Y243="",Y243=0),"",ROUND(AM243/Y243,2))</f>
        <v/>
      </c>
      <c r="AQ243" s="106" t="str">
        <f>IF(OR(L243="",V243="",V243=0),"",ROUND(L243/V243,1))</f>
        <v/>
      </c>
      <c r="AR243" s="106" t="str">
        <f>IF(OR('INFORME DIARIO MAQUINARIA'!$O243="",'INFORME DIARIO MAQUINARIA'!$AH243="",'INFORME DIARIO MAQUINARIA'!$AH243=0),"",ROUND('INFORME DIARIO MAQUINARIA'!$O243/'INFORME DIARIO MAQUINARIA'!$AH243,1))</f>
        <v/>
      </c>
      <c r="AS243" s="189" t="str">
        <f>IFERROR(IF(OR(V243="",AE243="",V243&lt;=0,AE243&lt;0),"",AE243/V243),"")</f>
        <v/>
      </c>
      <c r="AT243" s="106"/>
      <c r="AU243" s="106"/>
      <c r="AV243" s="106"/>
      <c r="AW243" s="106"/>
      <c r="AX243" s="106"/>
      <c r="AY243" s="106"/>
      <c r="AZ243" s="121"/>
    </row>
    <row r="244" spans="2:52" s="235" customFormat="1" ht="33" hidden="1" customHeight="1" thickBot="1" x14ac:dyDescent="0.3">
      <c r="B244" s="210">
        <v>46197</v>
      </c>
      <c r="C244" s="346" t="s">
        <v>353</v>
      </c>
      <c r="D244" s="345">
        <v>1</v>
      </c>
      <c r="E244" s="201" t="s">
        <v>131</v>
      </c>
      <c r="F244" s="201" t="s">
        <v>438</v>
      </c>
      <c r="G244" s="201">
        <v>9</v>
      </c>
      <c r="H244" s="201" t="s">
        <v>667</v>
      </c>
      <c r="I244" s="201">
        <v>114</v>
      </c>
      <c r="J244" s="201"/>
      <c r="K244" s="201" t="s">
        <v>246</v>
      </c>
      <c r="L244" s="201"/>
      <c r="M244" s="201"/>
      <c r="N244" s="201">
        <v>5</v>
      </c>
      <c r="O244" s="201">
        <v>60</v>
      </c>
      <c r="P244" s="209"/>
      <c r="Q244" s="205"/>
      <c r="R244" s="204"/>
      <c r="S244" s="204">
        <f>'INFORME DIARIO MAQUINARIA'!$R244-'INFORME DIARIO MAQUINARIA'!$Q244</f>
        <v>0</v>
      </c>
      <c r="T244" s="203"/>
      <c r="U244" s="106"/>
      <c r="V244" s="106" t="str">
        <f>IF(U244-T244=0,"",U244-T244)</f>
        <v/>
      </c>
      <c r="W244" s="106"/>
      <c r="X244" s="106"/>
      <c r="Y244" s="106" t="str">
        <f>IF(X244-W244=0,"",X244-W244)</f>
        <v/>
      </c>
      <c r="Z244" s="106"/>
      <c r="AA244" s="106"/>
      <c r="AB244" s="106">
        <f>'INFORME DIARIO MAQUINARIA'!$AA244-'INFORME DIARIO MAQUINARIA'!$Z244</f>
        <v>0</v>
      </c>
      <c r="AC244" s="106"/>
      <c r="AD244" s="106"/>
      <c r="AE244" s="106" t="str">
        <f>IF(AD244-AC244=0,"",AD244-AC244)</f>
        <v/>
      </c>
      <c r="AF244" s="106"/>
      <c r="AG244" s="106"/>
      <c r="AH244" s="106" t="str">
        <f>IF(AG244-AF244=0,"",AG244-AF244)</f>
        <v/>
      </c>
      <c r="AI244" s="106"/>
      <c r="AJ244" s="106"/>
      <c r="AK244" s="106"/>
      <c r="AL244" s="106"/>
      <c r="AM244" s="106" t="str">
        <f>IF((AK244+AJ244)-AL244=0,"",(AK244+AJ244)-AL244)</f>
        <v/>
      </c>
      <c r="AN244" s="120" t="str">
        <f>IF(OR(AM244="",V244="",V244=0),"",ROUND(AM244/V244,2))</f>
        <v/>
      </c>
      <c r="AO244" s="106" t="str">
        <f>IF(OR(Y244="",AM244="",AM244=0),"",ROUND(Y244/AM244,2))</f>
        <v/>
      </c>
      <c r="AP244" s="106" t="str">
        <f>IF(OR(AM244="",Y244="",Y244=0),"",ROUND(AM244/Y244,2))</f>
        <v/>
      </c>
      <c r="AQ244" s="106" t="str">
        <f>IF(OR(L244="",V244="",V244=0),"",ROUND(L244/V244,1))</f>
        <v/>
      </c>
      <c r="AR244" s="106" t="str">
        <f>IF(OR('INFORME DIARIO MAQUINARIA'!$O244="",'INFORME DIARIO MAQUINARIA'!$AH244="",'INFORME DIARIO MAQUINARIA'!$AH244=0),"",ROUND('INFORME DIARIO MAQUINARIA'!$O244/'INFORME DIARIO MAQUINARIA'!$AH244,1))</f>
        <v/>
      </c>
      <c r="AS244" s="189" t="str">
        <f>IFERROR(IF(OR(V244="",AE244="",V244&lt;=0,AE244&lt;0),"",AE244/V244),"")</f>
        <v/>
      </c>
      <c r="AT244" s="106"/>
      <c r="AU244" s="106"/>
      <c r="AV244" s="106"/>
      <c r="AW244" s="106"/>
      <c r="AX244" s="106"/>
      <c r="AY244" s="106"/>
      <c r="AZ244" s="121"/>
    </row>
    <row r="245" spans="2:52" s="235" customFormat="1" ht="36" hidden="1" customHeight="1" x14ac:dyDescent="0.25">
      <c r="B245" s="213">
        <v>46197</v>
      </c>
      <c r="C245" s="348" t="s">
        <v>353</v>
      </c>
      <c r="D245" s="347">
        <v>1</v>
      </c>
      <c r="E245" s="212" t="s">
        <v>367</v>
      </c>
      <c r="F245" s="212" t="s">
        <v>323</v>
      </c>
      <c r="G245" s="212">
        <v>15</v>
      </c>
      <c r="H245" s="212" t="s">
        <v>445</v>
      </c>
      <c r="I245" s="212"/>
      <c r="J245" s="212"/>
      <c r="K245" s="212" t="s">
        <v>666</v>
      </c>
      <c r="L245" s="212">
        <v>1200</v>
      </c>
      <c r="M245" s="212"/>
      <c r="N245" s="212"/>
      <c r="O245" s="212"/>
      <c r="P245" s="211"/>
      <c r="Q245" s="205"/>
      <c r="R245" s="204"/>
      <c r="S245" s="204">
        <f>'INFORME DIARIO MAQUINARIA'!$R245-'INFORME DIARIO MAQUINARIA'!$Q245</f>
        <v>0</v>
      </c>
      <c r="T245" s="203"/>
      <c r="U245" s="106"/>
      <c r="V245" s="106" t="str">
        <f>IF(U245-T245=0,"",U245-T245)</f>
        <v/>
      </c>
      <c r="W245" s="106"/>
      <c r="X245" s="106"/>
      <c r="Y245" s="106" t="str">
        <f>IF(X245-W245=0,"",X245-W245)</f>
        <v/>
      </c>
      <c r="Z245" s="106"/>
      <c r="AA245" s="106"/>
      <c r="AB245" s="106">
        <f>'INFORME DIARIO MAQUINARIA'!$AA245-'INFORME DIARIO MAQUINARIA'!$Z245</f>
        <v>0</v>
      </c>
      <c r="AC245" s="106"/>
      <c r="AD245" s="106"/>
      <c r="AE245" s="106" t="str">
        <f>IF(AD245-AC245=0,"",AD245-AC245)</f>
        <v/>
      </c>
      <c r="AF245" s="106"/>
      <c r="AG245" s="106"/>
      <c r="AH245" s="106" t="str">
        <f>IF(AG245-AF245=0,"",AG245-AF245)</f>
        <v/>
      </c>
      <c r="AI245" s="106"/>
      <c r="AJ245" s="106"/>
      <c r="AK245" s="106"/>
      <c r="AL245" s="106"/>
      <c r="AM245" s="106" t="str">
        <f>IF((AK245+AJ245)-AL245=0,"",(AK245+AJ245)-AL245)</f>
        <v/>
      </c>
      <c r="AN245" s="120" t="str">
        <f>IF(OR(AM245="",V245="",V245=0),"",ROUND(AM245/V245,2))</f>
        <v/>
      </c>
      <c r="AO245" s="106" t="str">
        <f>IF(OR(Y245="",AM245="",AM245=0),"",ROUND(Y245/AM245,2))</f>
        <v/>
      </c>
      <c r="AP245" s="106" t="str">
        <f>IF(OR(AM245="",Y245="",Y245=0),"",ROUND(AM245/Y245,2))</f>
        <v/>
      </c>
      <c r="AQ245" s="106" t="str">
        <f>IF(OR(L245="",V245="",V245=0),"",ROUND(L245/V245,1))</f>
        <v/>
      </c>
      <c r="AR245" s="106" t="str">
        <f>IF(OR('INFORME DIARIO MAQUINARIA'!$O245="",'INFORME DIARIO MAQUINARIA'!$AH245="",'INFORME DIARIO MAQUINARIA'!$AH245=0),"",ROUND('INFORME DIARIO MAQUINARIA'!$O245/'INFORME DIARIO MAQUINARIA'!$AH245,1))</f>
        <v/>
      </c>
      <c r="AS245" s="189" t="str">
        <f>IFERROR(IF(OR(V245="",AE245="",V245&lt;=0,AE245&lt;0),"",AE245/V245),"")</f>
        <v/>
      </c>
      <c r="AT245" s="106"/>
      <c r="AU245" s="106"/>
      <c r="AV245" s="106"/>
      <c r="AW245" s="106"/>
      <c r="AX245" s="106"/>
      <c r="AY245" s="106"/>
      <c r="AZ245" s="121"/>
    </row>
    <row r="246" spans="2:52" s="235" customFormat="1" ht="38.25" hidden="1" customHeight="1" x14ac:dyDescent="0.25">
      <c r="B246" s="210">
        <v>46197</v>
      </c>
      <c r="C246" s="346" t="s">
        <v>353</v>
      </c>
      <c r="D246" s="345">
        <v>1</v>
      </c>
      <c r="E246" s="201" t="s">
        <v>100</v>
      </c>
      <c r="F246" s="201" t="s">
        <v>99</v>
      </c>
      <c r="G246" s="201">
        <v>15</v>
      </c>
      <c r="H246" s="201" t="s">
        <v>445</v>
      </c>
      <c r="I246" s="201" t="s">
        <v>665</v>
      </c>
      <c r="J246" s="201"/>
      <c r="K246" s="201" t="s">
        <v>664</v>
      </c>
      <c r="L246" s="201"/>
      <c r="M246" s="201"/>
      <c r="N246" s="201"/>
      <c r="O246" s="201"/>
      <c r="P246" s="209"/>
      <c r="Q246" s="205"/>
      <c r="R246" s="204"/>
      <c r="S246" s="204">
        <f>'INFORME DIARIO MAQUINARIA'!$R246-'INFORME DIARIO MAQUINARIA'!$Q246</f>
        <v>0</v>
      </c>
      <c r="T246" s="203"/>
      <c r="U246" s="106"/>
      <c r="V246" s="106" t="str">
        <f>IF(U246-T246=0,"",U246-T246)</f>
        <v/>
      </c>
      <c r="W246" s="106"/>
      <c r="X246" s="106"/>
      <c r="Y246" s="106" t="str">
        <f>IF(X246-W246=0,"",X246-W246)</f>
        <v/>
      </c>
      <c r="Z246" s="106"/>
      <c r="AA246" s="106"/>
      <c r="AB246" s="106">
        <f>'INFORME DIARIO MAQUINARIA'!$AA246-'INFORME DIARIO MAQUINARIA'!$Z246</f>
        <v>0</v>
      </c>
      <c r="AC246" s="106"/>
      <c r="AD246" s="106"/>
      <c r="AE246" s="106" t="str">
        <f>IF(AD246-AC246=0,"",AD246-AC246)</f>
        <v/>
      </c>
      <c r="AF246" s="106"/>
      <c r="AG246" s="106"/>
      <c r="AH246" s="106" t="str">
        <f>IF(AG246-AF246=0,"",AG246-AF246)</f>
        <v/>
      </c>
      <c r="AI246" s="106"/>
      <c r="AJ246" s="106"/>
      <c r="AK246" s="106"/>
      <c r="AL246" s="106"/>
      <c r="AM246" s="106" t="str">
        <f>IF((AK246+AJ246)-AL246=0,"",(AK246+AJ246)-AL246)</f>
        <v/>
      </c>
      <c r="AN246" s="120" t="str">
        <f>IF(OR(AM246="",V246="",V246=0),"",ROUND(AM246/V246,2))</f>
        <v/>
      </c>
      <c r="AO246" s="106" t="str">
        <f>IF(OR(Y246="",AM246="",AM246=0),"",ROUND(Y246/AM246,2))</f>
        <v/>
      </c>
      <c r="AP246" s="106" t="str">
        <f>IF(OR(AM246="",Y246="",Y246=0),"",ROUND(AM246/Y246,2))</f>
        <v/>
      </c>
      <c r="AQ246" s="106" t="str">
        <f>IF(OR(L246="",V246="",V246=0),"",ROUND(L246/V246,1))</f>
        <v/>
      </c>
      <c r="AR246" s="106" t="str">
        <f>IF(OR('INFORME DIARIO MAQUINARIA'!$O246="",'INFORME DIARIO MAQUINARIA'!$AH246="",'INFORME DIARIO MAQUINARIA'!$AH246=0),"",ROUND('INFORME DIARIO MAQUINARIA'!$O246/'INFORME DIARIO MAQUINARIA'!$AH246,1))</f>
        <v/>
      </c>
      <c r="AS246" s="189" t="str">
        <f>IFERROR(IF(OR(V246="",AE246="",V246&lt;=0,AE246&lt;0),"",AE246/V246),"")</f>
        <v/>
      </c>
      <c r="AT246" s="106"/>
      <c r="AU246" s="106"/>
      <c r="AV246" s="106"/>
      <c r="AW246" s="106"/>
      <c r="AX246" s="106"/>
      <c r="AY246" s="106"/>
      <c r="AZ246" s="121"/>
    </row>
    <row r="247" spans="2:52" s="235" customFormat="1" ht="42.75" hidden="1" customHeight="1" thickBot="1" x14ac:dyDescent="0.3">
      <c r="B247" s="210">
        <v>46197</v>
      </c>
      <c r="C247" s="346" t="s">
        <v>353</v>
      </c>
      <c r="D247" s="345">
        <v>1</v>
      </c>
      <c r="E247" s="201" t="s">
        <v>447</v>
      </c>
      <c r="F247" s="201" t="s">
        <v>446</v>
      </c>
      <c r="G247" s="201">
        <v>15</v>
      </c>
      <c r="H247" s="201"/>
      <c r="I247" s="201"/>
      <c r="J247" s="201"/>
      <c r="K247" s="201" t="s">
        <v>663</v>
      </c>
      <c r="L247" s="201"/>
      <c r="M247" s="201"/>
      <c r="N247" s="201"/>
      <c r="O247" s="201"/>
      <c r="P247" s="209"/>
      <c r="Q247" s="205"/>
      <c r="R247" s="204"/>
      <c r="S247" s="204">
        <f>'INFORME DIARIO MAQUINARIA'!$R247-'INFORME DIARIO MAQUINARIA'!$Q247</f>
        <v>0</v>
      </c>
      <c r="T247" s="203"/>
      <c r="U247" s="106"/>
      <c r="V247" s="106" t="str">
        <f>IF(U247-T247=0,"",U247-T247)</f>
        <v/>
      </c>
      <c r="W247" s="106"/>
      <c r="X247" s="106"/>
      <c r="Y247" s="106" t="str">
        <f>IF(X247-W247=0,"",X247-W247)</f>
        <v/>
      </c>
      <c r="Z247" s="106"/>
      <c r="AA247" s="106"/>
      <c r="AB247" s="106">
        <f>'INFORME DIARIO MAQUINARIA'!$AA247-'INFORME DIARIO MAQUINARIA'!$Z247</f>
        <v>0</v>
      </c>
      <c r="AC247" s="106"/>
      <c r="AD247" s="106"/>
      <c r="AE247" s="106" t="str">
        <f>IF(AD247-AC247=0,"",AD247-AC247)</f>
        <v/>
      </c>
      <c r="AF247" s="106"/>
      <c r="AG247" s="106"/>
      <c r="AH247" s="106" t="str">
        <f>IF(AG247-AF247=0,"",AG247-AF247)</f>
        <v/>
      </c>
      <c r="AI247" s="106"/>
      <c r="AJ247" s="106"/>
      <c r="AK247" s="106"/>
      <c r="AL247" s="106"/>
      <c r="AM247" s="106" t="str">
        <f>IF((AK247+AJ247)-AL247=0,"",(AK247+AJ247)-AL247)</f>
        <v/>
      </c>
      <c r="AN247" s="120" t="str">
        <f>IF(OR(AM247="",V247="",V247=0),"",ROUND(AM247/V247,2))</f>
        <v/>
      </c>
      <c r="AO247" s="106" t="str">
        <f>IF(OR(Y247="",AM247="",AM247=0),"",ROUND(Y247/AM247,2))</f>
        <v/>
      </c>
      <c r="AP247" s="106" t="str">
        <f>IF(OR(AM247="",Y247="",Y247=0),"",ROUND(AM247/Y247,2))</f>
        <v/>
      </c>
      <c r="AQ247" s="106" t="str">
        <f>IF(OR(L247="",V247="",V247=0),"",ROUND(L247/V247,1))</f>
        <v/>
      </c>
      <c r="AR247" s="106" t="str">
        <f>IF(OR('INFORME DIARIO MAQUINARIA'!$O247="",'INFORME DIARIO MAQUINARIA'!$AH247="",'INFORME DIARIO MAQUINARIA'!$AH247=0),"",ROUND('INFORME DIARIO MAQUINARIA'!$O247/'INFORME DIARIO MAQUINARIA'!$AH247,1))</f>
        <v/>
      </c>
      <c r="AS247" s="189" t="str">
        <f>IFERROR(IF(OR(V247="",AE247="",V247&lt;=0,AE247&lt;0),"",AE247/V247),"")</f>
        <v/>
      </c>
      <c r="AT247" s="106"/>
      <c r="AU247" s="106"/>
      <c r="AV247" s="106"/>
      <c r="AW247" s="106"/>
      <c r="AX247" s="106"/>
      <c r="AY247" s="106"/>
      <c r="AZ247" s="121"/>
    </row>
    <row r="248" spans="2:52" s="235" customFormat="1" ht="45" hidden="1" customHeight="1" x14ac:dyDescent="0.25">
      <c r="B248" s="213">
        <v>46198</v>
      </c>
      <c r="C248" s="348" t="s">
        <v>56</v>
      </c>
      <c r="D248" s="347">
        <v>1</v>
      </c>
      <c r="E248" s="212" t="s">
        <v>170</v>
      </c>
      <c r="F248" s="212" t="s">
        <v>459</v>
      </c>
      <c r="G248" s="212">
        <v>5</v>
      </c>
      <c r="H248" s="212" t="s">
        <v>662</v>
      </c>
      <c r="I248" s="212" t="s">
        <v>655</v>
      </c>
      <c r="J248" s="212"/>
      <c r="K248" s="212" t="s">
        <v>661</v>
      </c>
      <c r="L248" s="212">
        <v>2190</v>
      </c>
      <c r="M248" s="212"/>
      <c r="N248" s="212"/>
      <c r="O248" s="212"/>
      <c r="P248" s="211"/>
      <c r="Q248" s="205"/>
      <c r="R248" s="204"/>
      <c r="S248" s="204">
        <f>'INFORME DIARIO MAQUINARIA'!$R248-'INFORME DIARIO MAQUINARIA'!$Q248</f>
        <v>0</v>
      </c>
      <c r="T248" s="203"/>
      <c r="U248" s="106"/>
      <c r="V248" s="106" t="str">
        <f>IF(U248-T248=0,"",U248-T248)</f>
        <v/>
      </c>
      <c r="W248" s="106"/>
      <c r="X248" s="106"/>
      <c r="Y248" s="106" t="str">
        <f>IF(X248-W248=0,"",X248-W248)</f>
        <v/>
      </c>
      <c r="Z248" s="106"/>
      <c r="AA248" s="106"/>
      <c r="AB248" s="106">
        <f>'INFORME DIARIO MAQUINARIA'!$AA248-'INFORME DIARIO MAQUINARIA'!$Z248</f>
        <v>0</v>
      </c>
      <c r="AC248" s="106"/>
      <c r="AD248" s="106"/>
      <c r="AE248" s="106" t="str">
        <f>IF(AD248-AC248=0,"",AD248-AC248)</f>
        <v/>
      </c>
      <c r="AF248" s="106"/>
      <c r="AG248" s="106"/>
      <c r="AH248" s="106" t="str">
        <f>IF(AG248-AF248=0,"",AG248-AF248)</f>
        <v/>
      </c>
      <c r="AI248" s="106"/>
      <c r="AJ248" s="106"/>
      <c r="AK248" s="106"/>
      <c r="AL248" s="106"/>
      <c r="AM248" s="106" t="str">
        <f>IF((AK248+AJ248)-AL248=0,"",(AK248+AJ248)-AL248)</f>
        <v/>
      </c>
      <c r="AN248" s="120" t="str">
        <f>IF(OR(AM248="",V248="",V248=0),"",ROUND(AM248/V248,2))</f>
        <v/>
      </c>
      <c r="AO248" s="106" t="str">
        <f>IF(OR(Y248="",AM248="",AM248=0),"",ROUND(Y248/AM248,2))</f>
        <v/>
      </c>
      <c r="AP248" s="106" t="str">
        <f>IF(OR(AM248="",Y248="",Y248=0),"",ROUND(AM248/Y248,2))</f>
        <v/>
      </c>
      <c r="AQ248" s="106" t="str">
        <f>IF(OR(L248="",V248="",V248=0),"",ROUND(L248/V248,1))</f>
        <v/>
      </c>
      <c r="AR248" s="106" t="str">
        <f>IF(OR('INFORME DIARIO MAQUINARIA'!$O248="",'INFORME DIARIO MAQUINARIA'!$AH248="",'INFORME DIARIO MAQUINARIA'!$AH248=0),"",ROUND('INFORME DIARIO MAQUINARIA'!$O248/'INFORME DIARIO MAQUINARIA'!$AH248,1))</f>
        <v/>
      </c>
      <c r="AS248" s="189" t="str">
        <f>IFERROR(IF(OR(V248="",AE248="",V248&lt;=0,AE248&lt;0),"",AE248/V248),"")</f>
        <v/>
      </c>
      <c r="AT248" s="106"/>
      <c r="AU248" s="106"/>
      <c r="AV248" s="106"/>
      <c r="AW248" s="106"/>
      <c r="AX248" s="106"/>
      <c r="AY248" s="106"/>
      <c r="AZ248" s="121"/>
    </row>
    <row r="249" spans="2:52" s="235" customFormat="1" ht="31.5" hidden="1" customHeight="1" x14ac:dyDescent="0.25">
      <c r="B249" s="210">
        <v>46198</v>
      </c>
      <c r="C249" s="346" t="s">
        <v>56</v>
      </c>
      <c r="D249" s="345">
        <v>1</v>
      </c>
      <c r="E249" s="201" t="s">
        <v>82</v>
      </c>
      <c r="F249" s="201" t="s">
        <v>660</v>
      </c>
      <c r="G249" s="201">
        <v>5</v>
      </c>
      <c r="H249" s="201" t="s">
        <v>653</v>
      </c>
      <c r="I249" s="201" t="s">
        <v>659</v>
      </c>
      <c r="J249" s="201"/>
      <c r="K249" s="201" t="s">
        <v>531</v>
      </c>
      <c r="L249" s="201"/>
      <c r="M249" s="201"/>
      <c r="N249" s="201">
        <v>5</v>
      </c>
      <c r="O249" s="201">
        <v>60</v>
      </c>
      <c r="P249" s="209"/>
      <c r="Q249" s="205"/>
      <c r="R249" s="204"/>
      <c r="S249" s="204">
        <f>'INFORME DIARIO MAQUINARIA'!$R249-'INFORME DIARIO MAQUINARIA'!$Q249</f>
        <v>0</v>
      </c>
      <c r="T249" s="203"/>
      <c r="U249" s="106"/>
      <c r="V249" s="106" t="str">
        <f>IF(U249-T249=0,"",U249-T249)</f>
        <v/>
      </c>
      <c r="W249" s="106"/>
      <c r="X249" s="106"/>
      <c r="Y249" s="106" t="str">
        <f>IF(X249-W249=0,"",X249-W249)</f>
        <v/>
      </c>
      <c r="Z249" s="106"/>
      <c r="AA249" s="106"/>
      <c r="AB249" s="106">
        <f>'INFORME DIARIO MAQUINARIA'!$AA249-'INFORME DIARIO MAQUINARIA'!$Z249</f>
        <v>0</v>
      </c>
      <c r="AC249" s="106"/>
      <c r="AD249" s="106"/>
      <c r="AE249" s="106" t="str">
        <f>IF(AD249-AC249=0,"",AD249-AC249)</f>
        <v/>
      </c>
      <c r="AF249" s="106"/>
      <c r="AG249" s="106"/>
      <c r="AH249" s="106" t="str">
        <f>IF(AG249-AF249=0,"",AG249-AF249)</f>
        <v/>
      </c>
      <c r="AI249" s="106"/>
      <c r="AJ249" s="106"/>
      <c r="AK249" s="106"/>
      <c r="AL249" s="106"/>
      <c r="AM249" s="106" t="str">
        <f>IF((AK249+AJ249)-AL249=0,"",(AK249+AJ249)-AL249)</f>
        <v/>
      </c>
      <c r="AN249" s="120" t="str">
        <f>IF(OR(AM249="",V249="",V249=0),"",ROUND(AM249/V249,2))</f>
        <v/>
      </c>
      <c r="AO249" s="106" t="str">
        <f>IF(OR(Y249="",AM249="",AM249=0),"",ROUND(Y249/AM249,2))</f>
        <v/>
      </c>
      <c r="AP249" s="106" t="str">
        <f>IF(OR(AM249="",Y249="",Y249=0),"",ROUND(AM249/Y249,2))</f>
        <v/>
      </c>
      <c r="AQ249" s="106" t="str">
        <f>IF(OR(L249="",V249="",V249=0),"",ROUND(L249/V249,1))</f>
        <v/>
      </c>
      <c r="AR249" s="106" t="str">
        <f>IF(OR('INFORME DIARIO MAQUINARIA'!$O249="",'INFORME DIARIO MAQUINARIA'!$AH249="",'INFORME DIARIO MAQUINARIA'!$AH249=0),"",ROUND('INFORME DIARIO MAQUINARIA'!$O249/'INFORME DIARIO MAQUINARIA'!$AH249,1))</f>
        <v/>
      </c>
      <c r="AS249" s="189" t="str">
        <f>IFERROR(IF(OR(V249="",AE249="",V249&lt;=0,AE249&lt;0),"",AE249/V249),"")</f>
        <v/>
      </c>
      <c r="AT249" s="106"/>
      <c r="AU249" s="106"/>
      <c r="AV249" s="106"/>
      <c r="AW249" s="106"/>
      <c r="AX249" s="106"/>
      <c r="AY249" s="106"/>
      <c r="AZ249" s="121"/>
    </row>
    <row r="250" spans="2:52" s="235" customFormat="1" ht="73.5" hidden="1" customHeight="1" x14ac:dyDescent="0.25">
      <c r="B250" s="210">
        <v>46198</v>
      </c>
      <c r="C250" s="346" t="s">
        <v>56</v>
      </c>
      <c r="D250" s="345">
        <v>1</v>
      </c>
      <c r="E250" s="201" t="s">
        <v>143</v>
      </c>
      <c r="F250" s="201" t="s">
        <v>117</v>
      </c>
      <c r="G250" s="201">
        <v>5</v>
      </c>
      <c r="H250" s="201" t="s">
        <v>658</v>
      </c>
      <c r="I250" s="201"/>
      <c r="J250" s="201"/>
      <c r="K250" s="201" t="s">
        <v>632</v>
      </c>
      <c r="L250" s="201"/>
      <c r="M250" s="201"/>
      <c r="N250" s="201"/>
      <c r="O250" s="201"/>
      <c r="P250" s="209">
        <v>212</v>
      </c>
      <c r="Q250" s="205"/>
      <c r="R250" s="204"/>
      <c r="S250" s="204">
        <f>'INFORME DIARIO MAQUINARIA'!$R250-'INFORME DIARIO MAQUINARIA'!$Q250</f>
        <v>0</v>
      </c>
      <c r="T250" s="203"/>
      <c r="U250" s="106"/>
      <c r="V250" s="106" t="str">
        <f>IF(U250-T250=0,"",U250-T250)</f>
        <v/>
      </c>
      <c r="W250" s="106"/>
      <c r="X250" s="106"/>
      <c r="Y250" s="106" t="str">
        <f>IF(X250-W250=0,"",X250-W250)</f>
        <v/>
      </c>
      <c r="Z250" s="106"/>
      <c r="AA250" s="106"/>
      <c r="AB250" s="106">
        <f>'INFORME DIARIO MAQUINARIA'!$AA250-'INFORME DIARIO MAQUINARIA'!$Z250</f>
        <v>0</v>
      </c>
      <c r="AC250" s="106"/>
      <c r="AD250" s="106"/>
      <c r="AE250" s="106" t="str">
        <f>IF(AD250-AC250=0,"",AD250-AC250)</f>
        <v/>
      </c>
      <c r="AF250" s="106"/>
      <c r="AG250" s="106"/>
      <c r="AH250" s="106" t="str">
        <f>IF(AG250-AF250=0,"",AG250-AF250)</f>
        <v/>
      </c>
      <c r="AI250" s="106"/>
      <c r="AJ250" s="106"/>
      <c r="AK250" s="106"/>
      <c r="AL250" s="106"/>
      <c r="AM250" s="106" t="str">
        <f>IF((AK250+AJ250)-AL250=0,"",(AK250+AJ250)-AL250)</f>
        <v/>
      </c>
      <c r="AN250" s="120" t="str">
        <f>IF(OR(AM250="",V250="",V250=0),"",ROUND(AM250/V250,2))</f>
        <v/>
      </c>
      <c r="AO250" s="106" t="str">
        <f>IF(OR(Y250="",AM250="",AM250=0),"",ROUND(Y250/AM250,2))</f>
        <v/>
      </c>
      <c r="AP250" s="106" t="str">
        <f>IF(OR(AM250="",Y250="",Y250=0),"",ROUND(AM250/Y250,2))</f>
        <v/>
      </c>
      <c r="AQ250" s="106" t="str">
        <f>IF(OR(L250="",V250="",V250=0),"",ROUND(L250/V250,1))</f>
        <v/>
      </c>
      <c r="AR250" s="106" t="str">
        <f>IF(OR('INFORME DIARIO MAQUINARIA'!$O250="",'INFORME DIARIO MAQUINARIA'!$AH250="",'INFORME DIARIO MAQUINARIA'!$AH250=0),"",ROUND('INFORME DIARIO MAQUINARIA'!$O250/'INFORME DIARIO MAQUINARIA'!$AH250,1))</f>
        <v/>
      </c>
      <c r="AS250" s="189" t="str">
        <f>IFERROR(IF(OR(V250="",AE250="",V250&lt;=0,AE250&lt;0),"",AE250/V250),"")</f>
        <v/>
      </c>
      <c r="AT250" s="106"/>
      <c r="AU250" s="106"/>
      <c r="AV250" s="106"/>
      <c r="AW250" s="106"/>
      <c r="AX250" s="106"/>
      <c r="AY250" s="106"/>
      <c r="AZ250" s="121"/>
    </row>
    <row r="251" spans="2:52" s="235" customFormat="1" ht="40.5" hidden="1" customHeight="1" x14ac:dyDescent="0.25">
      <c r="B251" s="210">
        <v>46198</v>
      </c>
      <c r="C251" s="346" t="s">
        <v>56</v>
      </c>
      <c r="D251" s="345">
        <v>1</v>
      </c>
      <c r="E251" s="201" t="s">
        <v>131</v>
      </c>
      <c r="F251" s="201" t="s">
        <v>438</v>
      </c>
      <c r="G251" s="201">
        <v>5</v>
      </c>
      <c r="H251" s="201" t="s">
        <v>653</v>
      </c>
      <c r="I251" s="201" t="s">
        <v>657</v>
      </c>
      <c r="J251" s="201"/>
      <c r="K251" s="201" t="s">
        <v>656</v>
      </c>
      <c r="L251" s="201"/>
      <c r="M251" s="201"/>
      <c r="N251" s="201">
        <v>4</v>
      </c>
      <c r="O251" s="201">
        <v>48</v>
      </c>
      <c r="P251" s="209"/>
      <c r="Q251" s="205"/>
      <c r="R251" s="204"/>
      <c r="S251" s="204">
        <f>'INFORME DIARIO MAQUINARIA'!$R251-'INFORME DIARIO MAQUINARIA'!$Q251</f>
        <v>0</v>
      </c>
      <c r="T251" s="203"/>
      <c r="U251" s="106"/>
      <c r="V251" s="106" t="str">
        <f>IF(U251-T251=0,"",U251-T251)</f>
        <v/>
      </c>
      <c r="W251" s="106"/>
      <c r="X251" s="106"/>
      <c r="Y251" s="106" t="str">
        <f>IF(X251-W251=0,"",X251-W251)</f>
        <v/>
      </c>
      <c r="Z251" s="106"/>
      <c r="AA251" s="106"/>
      <c r="AB251" s="106">
        <f>'INFORME DIARIO MAQUINARIA'!$AA251-'INFORME DIARIO MAQUINARIA'!$Z251</f>
        <v>0</v>
      </c>
      <c r="AC251" s="106"/>
      <c r="AD251" s="106"/>
      <c r="AE251" s="106" t="str">
        <f>IF(AD251-AC251=0,"",AD251-AC251)</f>
        <v/>
      </c>
      <c r="AF251" s="106"/>
      <c r="AG251" s="106"/>
      <c r="AH251" s="106" t="str">
        <f>IF(AG251-AF251=0,"",AG251-AF251)</f>
        <v/>
      </c>
      <c r="AI251" s="106"/>
      <c r="AJ251" s="106"/>
      <c r="AK251" s="106"/>
      <c r="AL251" s="106"/>
      <c r="AM251" s="106" t="str">
        <f>IF((AK251+AJ251)-AL251=0,"",(AK251+AJ251)-AL251)</f>
        <v/>
      </c>
      <c r="AN251" s="120" t="str">
        <f>IF(OR(AM251="",V251="",V251=0),"",ROUND(AM251/V251,2))</f>
        <v/>
      </c>
      <c r="AO251" s="106" t="str">
        <f>IF(OR(Y251="",AM251="",AM251=0),"",ROUND(Y251/AM251,2))</f>
        <v/>
      </c>
      <c r="AP251" s="106" t="str">
        <f>IF(OR(AM251="",Y251="",Y251=0),"",ROUND(AM251/Y251,2))</f>
        <v/>
      </c>
      <c r="AQ251" s="106" t="str">
        <f>IF(OR(L251="",V251="",V251=0),"",ROUND(L251/V251,1))</f>
        <v/>
      </c>
      <c r="AR251" s="106" t="str">
        <f>IF(OR('INFORME DIARIO MAQUINARIA'!$O251="",'INFORME DIARIO MAQUINARIA'!$AH251="",'INFORME DIARIO MAQUINARIA'!$AH251=0),"",ROUND('INFORME DIARIO MAQUINARIA'!$O251/'INFORME DIARIO MAQUINARIA'!$AH251,1))</f>
        <v/>
      </c>
      <c r="AS251" s="189" t="str">
        <f>IFERROR(IF(OR(V251="",AE251="",V251&lt;=0,AE251&lt;0),"",AE251/V251),"")</f>
        <v/>
      </c>
      <c r="AT251" s="106"/>
      <c r="AU251" s="106"/>
      <c r="AV251" s="106"/>
      <c r="AW251" s="106"/>
      <c r="AX251" s="106"/>
      <c r="AY251" s="106"/>
      <c r="AZ251" s="121"/>
    </row>
    <row r="252" spans="2:52" s="235" customFormat="1" ht="30" hidden="1" customHeight="1" x14ac:dyDescent="0.25">
      <c r="B252" s="210">
        <v>46198</v>
      </c>
      <c r="C252" s="346" t="s">
        <v>56</v>
      </c>
      <c r="D252" s="345">
        <v>1</v>
      </c>
      <c r="E252" s="201" t="s">
        <v>118</v>
      </c>
      <c r="F252" s="201" t="s">
        <v>524</v>
      </c>
      <c r="G252" s="201">
        <v>5</v>
      </c>
      <c r="H252" s="201" t="s">
        <v>653</v>
      </c>
      <c r="I252" s="201" t="s">
        <v>655</v>
      </c>
      <c r="J252" s="201"/>
      <c r="K252" s="201" t="s">
        <v>246</v>
      </c>
      <c r="L252" s="201"/>
      <c r="M252" s="201"/>
      <c r="N252" s="201">
        <v>4</v>
      </c>
      <c r="O252" s="201">
        <v>48</v>
      </c>
      <c r="P252" s="209"/>
      <c r="Q252" s="205"/>
      <c r="R252" s="204"/>
      <c r="S252" s="204">
        <f>'INFORME DIARIO MAQUINARIA'!$R252-'INFORME DIARIO MAQUINARIA'!$Q252</f>
        <v>0</v>
      </c>
      <c r="T252" s="203"/>
      <c r="U252" s="106"/>
      <c r="V252" s="106" t="str">
        <f>IF(U252-T252=0,"",U252-T252)</f>
        <v/>
      </c>
      <c r="W252" s="106"/>
      <c r="X252" s="106"/>
      <c r="Y252" s="106" t="str">
        <f>IF(X252-W252=0,"",X252-W252)</f>
        <v/>
      </c>
      <c r="Z252" s="106"/>
      <c r="AA252" s="106"/>
      <c r="AB252" s="106">
        <f>'INFORME DIARIO MAQUINARIA'!$AA252-'INFORME DIARIO MAQUINARIA'!$Z252</f>
        <v>0</v>
      </c>
      <c r="AC252" s="106"/>
      <c r="AD252" s="106"/>
      <c r="AE252" s="106" t="str">
        <f>IF(AD252-AC252=0,"",AD252-AC252)</f>
        <v/>
      </c>
      <c r="AF252" s="106"/>
      <c r="AG252" s="106"/>
      <c r="AH252" s="106" t="str">
        <f>IF(AG252-AF252=0,"",AG252-AF252)</f>
        <v/>
      </c>
      <c r="AI252" s="106"/>
      <c r="AJ252" s="106"/>
      <c r="AK252" s="106"/>
      <c r="AL252" s="106"/>
      <c r="AM252" s="106" t="str">
        <f>IF((AK252+AJ252)-AL252=0,"",(AK252+AJ252)-AL252)</f>
        <v/>
      </c>
      <c r="AN252" s="120" t="str">
        <f>IF(OR(AM252="",V252="",V252=0),"",ROUND(AM252/V252,2))</f>
        <v/>
      </c>
      <c r="AO252" s="106" t="str">
        <f>IF(OR(Y252="",AM252="",AM252=0),"",ROUND(Y252/AM252,2))</f>
        <v/>
      </c>
      <c r="AP252" s="106" t="str">
        <f>IF(OR(AM252="",Y252="",Y252=0),"",ROUND(AM252/Y252,2))</f>
        <v/>
      </c>
      <c r="AQ252" s="106" t="str">
        <f>IF(OR(L252="",V252="",V252=0),"",ROUND(L252/V252,1))</f>
        <v/>
      </c>
      <c r="AR252" s="106" t="str">
        <f>IF(OR('INFORME DIARIO MAQUINARIA'!$O252="",'INFORME DIARIO MAQUINARIA'!$AH252="",'INFORME DIARIO MAQUINARIA'!$AH252=0),"",ROUND('INFORME DIARIO MAQUINARIA'!$O252/'INFORME DIARIO MAQUINARIA'!$AH252,1))</f>
        <v/>
      </c>
      <c r="AS252" s="189" t="str">
        <f>IFERROR(IF(OR(V252="",AE252="",V252&lt;=0,AE252&lt;0),"",AE252/V252),"")</f>
        <v/>
      </c>
      <c r="AT252" s="106"/>
      <c r="AU252" s="106"/>
      <c r="AV252" s="106"/>
      <c r="AW252" s="106"/>
      <c r="AX252" s="106"/>
      <c r="AY252" s="106"/>
      <c r="AZ252" s="121"/>
    </row>
    <row r="253" spans="2:52" s="235" customFormat="1" ht="32.25" hidden="1" customHeight="1" thickBot="1" x14ac:dyDescent="0.3">
      <c r="B253" s="210">
        <v>46198</v>
      </c>
      <c r="C253" s="346" t="s">
        <v>56</v>
      </c>
      <c r="D253" s="345">
        <v>1</v>
      </c>
      <c r="E253" s="201" t="s">
        <v>206</v>
      </c>
      <c r="F253" s="201" t="s">
        <v>88</v>
      </c>
      <c r="G253" s="201">
        <v>5</v>
      </c>
      <c r="H253" s="201" t="s">
        <v>653</v>
      </c>
      <c r="I253" s="201" t="s">
        <v>655</v>
      </c>
      <c r="J253" s="201"/>
      <c r="K253" s="201" t="s">
        <v>568</v>
      </c>
      <c r="L253" s="201"/>
      <c r="M253" s="201">
        <v>168</v>
      </c>
      <c r="N253" s="201"/>
      <c r="O253" s="201"/>
      <c r="P253" s="209"/>
      <c r="Q253" s="205"/>
      <c r="R253" s="204"/>
      <c r="S253" s="204">
        <f>'INFORME DIARIO MAQUINARIA'!$R253-'INFORME DIARIO MAQUINARIA'!$Q253</f>
        <v>0</v>
      </c>
      <c r="T253" s="203"/>
      <c r="U253" s="106"/>
      <c r="V253" s="106" t="str">
        <f>IF(U253-T253=0,"",U253-T253)</f>
        <v/>
      </c>
      <c r="W253" s="106"/>
      <c r="X253" s="106"/>
      <c r="Y253" s="106" t="str">
        <f>IF(X253-W253=0,"",X253-W253)</f>
        <v/>
      </c>
      <c r="Z253" s="106"/>
      <c r="AA253" s="106"/>
      <c r="AB253" s="106">
        <f>'INFORME DIARIO MAQUINARIA'!$AA253-'INFORME DIARIO MAQUINARIA'!$Z253</f>
        <v>0</v>
      </c>
      <c r="AC253" s="106"/>
      <c r="AD253" s="106"/>
      <c r="AE253" s="106" t="str">
        <f>IF(AD253-AC253=0,"",AD253-AC253)</f>
        <v/>
      </c>
      <c r="AF253" s="106"/>
      <c r="AG253" s="106"/>
      <c r="AH253" s="106" t="str">
        <f>IF(AG253-AF253=0,"",AG253-AF253)</f>
        <v/>
      </c>
      <c r="AI253" s="106"/>
      <c r="AJ253" s="106"/>
      <c r="AK253" s="106"/>
      <c r="AL253" s="106"/>
      <c r="AM253" s="106" t="str">
        <f>IF((AK253+AJ253)-AL253=0,"",(AK253+AJ253)-AL253)</f>
        <v/>
      </c>
      <c r="AN253" s="120" t="str">
        <f>IF(OR(AM253="",V253="",V253=0),"",ROUND(AM253/V253,2))</f>
        <v/>
      </c>
      <c r="AO253" s="106" t="str">
        <f>IF(OR(Y253="",AM253="",AM253=0),"",ROUND(Y253/AM253,2))</f>
        <v/>
      </c>
      <c r="AP253" s="106" t="str">
        <f>IF(OR(AM253="",Y253="",Y253=0),"",ROUND(AM253/Y253,2))</f>
        <v/>
      </c>
      <c r="AQ253" s="106" t="str">
        <f>IF(OR(L253="",V253="",V253=0),"",ROUND(L253/V253,1))</f>
        <v/>
      </c>
      <c r="AR253" s="106" t="str">
        <f>IF(OR('INFORME DIARIO MAQUINARIA'!$O253="",'INFORME DIARIO MAQUINARIA'!$AH253="",'INFORME DIARIO MAQUINARIA'!$AH253=0),"",ROUND('INFORME DIARIO MAQUINARIA'!$O253/'INFORME DIARIO MAQUINARIA'!$AH253,1))</f>
        <v/>
      </c>
      <c r="AS253" s="189" t="str">
        <f>IFERROR(IF(OR(V253="",AE253="",V253&lt;=0,AE253&lt;0),"",AE253/V253),"")</f>
        <v/>
      </c>
      <c r="AT253" s="106"/>
      <c r="AU253" s="106"/>
      <c r="AV253" s="106"/>
      <c r="AW253" s="106"/>
      <c r="AX253" s="106"/>
      <c r="AY253" s="106"/>
      <c r="AZ253" s="121"/>
    </row>
    <row r="254" spans="2:52" s="235" customFormat="1" ht="40.5" hidden="1" customHeight="1" x14ac:dyDescent="0.25">
      <c r="B254" s="213">
        <v>46199</v>
      </c>
      <c r="C254" s="348" t="s">
        <v>60</v>
      </c>
      <c r="D254" s="347">
        <v>1</v>
      </c>
      <c r="E254" s="212" t="s">
        <v>143</v>
      </c>
      <c r="F254" s="212" t="s">
        <v>117</v>
      </c>
      <c r="G254" s="212">
        <v>5</v>
      </c>
      <c r="H254" s="212" t="s">
        <v>654</v>
      </c>
      <c r="I254" s="212"/>
      <c r="J254" s="212"/>
      <c r="K254" s="212" t="s">
        <v>632</v>
      </c>
      <c r="L254" s="212"/>
      <c r="M254" s="212">
        <v>72</v>
      </c>
      <c r="N254" s="212"/>
      <c r="O254" s="212"/>
      <c r="P254" s="211">
        <v>210</v>
      </c>
      <c r="Q254" s="205"/>
      <c r="R254" s="204"/>
      <c r="S254" s="204">
        <f>'INFORME DIARIO MAQUINARIA'!$R254-'INFORME DIARIO MAQUINARIA'!$Q254</f>
        <v>0</v>
      </c>
      <c r="T254" s="203"/>
      <c r="U254" s="106"/>
      <c r="V254" s="106" t="str">
        <f>IF(U254-T254=0,"",U254-T254)</f>
        <v/>
      </c>
      <c r="W254" s="106"/>
      <c r="X254" s="106"/>
      <c r="Y254" s="106" t="str">
        <f>IF(X254-W254=0,"",X254-W254)</f>
        <v/>
      </c>
      <c r="Z254" s="106"/>
      <c r="AA254" s="106"/>
      <c r="AB254" s="106">
        <f>'INFORME DIARIO MAQUINARIA'!$AA254-'INFORME DIARIO MAQUINARIA'!$Z254</f>
        <v>0</v>
      </c>
      <c r="AC254" s="106"/>
      <c r="AD254" s="106"/>
      <c r="AE254" s="106" t="str">
        <f>IF(AD254-AC254=0,"",AD254-AC254)</f>
        <v/>
      </c>
      <c r="AF254" s="106"/>
      <c r="AG254" s="106"/>
      <c r="AH254" s="106" t="str">
        <f>IF(AG254-AF254=0,"",AG254-AF254)</f>
        <v/>
      </c>
      <c r="AI254" s="106"/>
      <c r="AJ254" s="106"/>
      <c r="AK254" s="106"/>
      <c r="AL254" s="106"/>
      <c r="AM254" s="106" t="str">
        <f>IF((AK254+AJ254)-AL254=0,"",(AK254+AJ254)-AL254)</f>
        <v/>
      </c>
      <c r="AN254" s="120" t="str">
        <f>IF(OR(AM254="",V254="",V254=0),"",ROUND(AM254/V254,2))</f>
        <v/>
      </c>
      <c r="AO254" s="106" t="str">
        <f>IF(OR(Y254="",AM254="",AM254=0),"",ROUND(Y254/AM254,2))</f>
        <v/>
      </c>
      <c r="AP254" s="106" t="str">
        <f>IF(OR(AM254="",Y254="",Y254=0),"",ROUND(AM254/Y254,2))</f>
        <v/>
      </c>
      <c r="AQ254" s="106" t="str">
        <f>IF(OR(L254="",V254="",V254=0),"",ROUND(L254/V254,1))</f>
        <v/>
      </c>
      <c r="AR254" s="106" t="str">
        <f>IF(OR('INFORME DIARIO MAQUINARIA'!$O254="",'INFORME DIARIO MAQUINARIA'!$AH254="",'INFORME DIARIO MAQUINARIA'!$AH254=0),"",ROUND('INFORME DIARIO MAQUINARIA'!$O254/'INFORME DIARIO MAQUINARIA'!$AH254,1))</f>
        <v/>
      </c>
      <c r="AS254" s="189" t="str">
        <f>IFERROR(IF(OR(V254="",AE254="",V254&lt;=0,AE254&lt;0),"",AE254/V254),"")</f>
        <v/>
      </c>
      <c r="AT254" s="106"/>
      <c r="AU254" s="106"/>
      <c r="AV254" s="106"/>
      <c r="AW254" s="106"/>
      <c r="AX254" s="106"/>
      <c r="AY254" s="106"/>
      <c r="AZ254" s="121"/>
    </row>
    <row r="255" spans="2:52" s="235" customFormat="1" ht="33" hidden="1" customHeight="1" thickBot="1" x14ac:dyDescent="0.3">
      <c r="B255" s="210">
        <v>46199</v>
      </c>
      <c r="C255" s="346" t="s">
        <v>60</v>
      </c>
      <c r="D255" s="345">
        <v>1</v>
      </c>
      <c r="E255" s="201" t="s">
        <v>118</v>
      </c>
      <c r="F255" s="201" t="s">
        <v>524</v>
      </c>
      <c r="G255" s="201">
        <v>5</v>
      </c>
      <c r="H255" s="201" t="s">
        <v>654</v>
      </c>
      <c r="I255" s="201"/>
      <c r="J255" s="201"/>
      <c r="K255" s="201" t="s">
        <v>531</v>
      </c>
      <c r="L255" s="201"/>
      <c r="M255" s="201"/>
      <c r="N255" s="201">
        <v>6</v>
      </c>
      <c r="O255" s="201">
        <v>72</v>
      </c>
      <c r="P255" s="209"/>
      <c r="Q255" s="205"/>
      <c r="R255" s="204"/>
      <c r="S255" s="204">
        <f>'INFORME DIARIO MAQUINARIA'!$R255-'INFORME DIARIO MAQUINARIA'!$Q255</f>
        <v>0</v>
      </c>
      <c r="T255" s="203"/>
      <c r="U255" s="106"/>
      <c r="V255" s="106" t="str">
        <f>IF(U255-T255=0,"",U255-T255)</f>
        <v/>
      </c>
      <c r="W255" s="106"/>
      <c r="X255" s="106"/>
      <c r="Y255" s="106" t="str">
        <f>IF(X255-W255=0,"",X255-W255)</f>
        <v/>
      </c>
      <c r="Z255" s="106"/>
      <c r="AA255" s="106"/>
      <c r="AB255" s="106">
        <f>'INFORME DIARIO MAQUINARIA'!$AA255-'INFORME DIARIO MAQUINARIA'!$Z255</f>
        <v>0</v>
      </c>
      <c r="AC255" s="106"/>
      <c r="AD255" s="106"/>
      <c r="AE255" s="106" t="str">
        <f>IF(AD255-AC255=0,"",AD255-AC255)</f>
        <v/>
      </c>
      <c r="AF255" s="106"/>
      <c r="AG255" s="106"/>
      <c r="AH255" s="106" t="str">
        <f>IF(AG255-AF255=0,"",AG255-AF255)</f>
        <v/>
      </c>
      <c r="AI255" s="106"/>
      <c r="AJ255" s="106"/>
      <c r="AK255" s="106"/>
      <c r="AL255" s="106"/>
      <c r="AM255" s="106" t="str">
        <f>IF((AK255+AJ255)-AL255=0,"",(AK255+AJ255)-AL255)</f>
        <v/>
      </c>
      <c r="AN255" s="120" t="str">
        <f>IF(OR(AM255="",V255="",V255=0),"",ROUND(AM255/V255,2))</f>
        <v/>
      </c>
      <c r="AO255" s="106" t="str">
        <f>IF(OR(Y255="",AM255="",AM255=0),"",ROUND(Y255/AM255,2))</f>
        <v/>
      </c>
      <c r="AP255" s="106" t="str">
        <f>IF(OR(AM255="",Y255="",Y255=0),"",ROUND(AM255/Y255,2))</f>
        <v/>
      </c>
      <c r="AQ255" s="106" t="str">
        <f>IF(OR(L255="",V255="",V255=0),"",ROUND(L255/V255,1))</f>
        <v/>
      </c>
      <c r="AR255" s="106" t="str">
        <f>IF(OR('INFORME DIARIO MAQUINARIA'!$O255="",'INFORME DIARIO MAQUINARIA'!$AH255="",'INFORME DIARIO MAQUINARIA'!$AH255=0),"",ROUND('INFORME DIARIO MAQUINARIA'!$O255/'INFORME DIARIO MAQUINARIA'!$AH255,1))</f>
        <v/>
      </c>
      <c r="AS255" s="189" t="str">
        <f>IFERROR(IF(OR(V255="",AE255="",V255&lt;=0,AE255&lt;0),"",AE255/V255),"")</f>
        <v/>
      </c>
      <c r="AT255" s="106"/>
      <c r="AU255" s="106"/>
      <c r="AV255" s="106"/>
      <c r="AW255" s="106"/>
      <c r="AX255" s="106"/>
      <c r="AY255" s="106"/>
      <c r="AZ255" s="121"/>
    </row>
    <row r="256" spans="2:52" s="235" customFormat="1" ht="35.25" hidden="1" customHeight="1" thickBot="1" x14ac:dyDescent="0.3">
      <c r="B256" s="213">
        <v>46202</v>
      </c>
      <c r="C256" s="344" t="s">
        <v>110</v>
      </c>
      <c r="D256" s="343"/>
      <c r="E256" s="249"/>
      <c r="F256" s="249"/>
      <c r="G256" s="249"/>
      <c r="H256" s="249"/>
      <c r="I256" s="249"/>
      <c r="J256" s="249"/>
      <c r="K256" s="249" t="s">
        <v>478</v>
      </c>
      <c r="L256" s="212"/>
      <c r="M256" s="212"/>
      <c r="N256" s="212"/>
      <c r="O256" s="212"/>
      <c r="P256" s="211"/>
      <c r="Q256" s="205"/>
      <c r="R256" s="204"/>
      <c r="S256" s="204">
        <f>'INFORME DIARIO MAQUINARIA'!$R256-'INFORME DIARIO MAQUINARIA'!$Q256</f>
        <v>0</v>
      </c>
      <c r="T256" s="203"/>
      <c r="U256" s="106"/>
      <c r="V256" s="106" t="str">
        <f>IF(U256-T256=0,"",U256-T256)</f>
        <v/>
      </c>
      <c r="W256" s="106"/>
      <c r="X256" s="106"/>
      <c r="Y256" s="106" t="str">
        <f>IF(X256-W256=0,"",X256-W256)</f>
        <v/>
      </c>
      <c r="Z256" s="106"/>
      <c r="AA256" s="106"/>
      <c r="AB256" s="106">
        <f>'INFORME DIARIO MAQUINARIA'!$AA256-'INFORME DIARIO MAQUINARIA'!$Z256</f>
        <v>0</v>
      </c>
      <c r="AC256" s="106"/>
      <c r="AD256" s="106"/>
      <c r="AE256" s="106" t="str">
        <f>IF(AD256-AC256=0,"",AD256-AC256)</f>
        <v/>
      </c>
      <c r="AF256" s="106"/>
      <c r="AG256" s="106"/>
      <c r="AH256" s="106" t="str">
        <f>IF(AG256-AF256=0,"",AG256-AF256)</f>
        <v/>
      </c>
      <c r="AI256" s="106"/>
      <c r="AJ256" s="106"/>
      <c r="AK256" s="106"/>
      <c r="AL256" s="106"/>
      <c r="AM256" s="106" t="str">
        <f>IF((AK256+AJ256)-AL256=0,"",(AK256+AJ256)-AL256)</f>
        <v/>
      </c>
      <c r="AN256" s="120" t="str">
        <f>IF(OR(AM256="",V256="",V256=0),"",ROUND(AM256/V256,2))</f>
        <v/>
      </c>
      <c r="AO256" s="106" t="str">
        <f>IF(OR(Y256="",AM256="",AM256=0),"",ROUND(Y256/AM256,2))</f>
        <v/>
      </c>
      <c r="AP256" s="106" t="str">
        <f>IF(OR(AM256="",Y256="",Y256=0),"",ROUND(AM256/Y256,2))</f>
        <v/>
      </c>
      <c r="AQ256" s="106" t="str">
        <f>IF(OR(L256="",V256="",V256=0),"",ROUND(L256/V256,1))</f>
        <v/>
      </c>
      <c r="AR256" s="106" t="str">
        <f>IF(OR('INFORME DIARIO MAQUINARIA'!$O256="",'INFORME DIARIO MAQUINARIA'!$AH256="",'INFORME DIARIO MAQUINARIA'!$AH256=0),"",ROUND('INFORME DIARIO MAQUINARIA'!$O256/'INFORME DIARIO MAQUINARIA'!$AH256,1))</f>
        <v/>
      </c>
      <c r="AS256" s="189" t="str">
        <f>IFERROR(IF(OR(V256="",AE256="",V256&lt;=0,AE256&lt;0),"",AE256/V256),"")</f>
        <v/>
      </c>
      <c r="AT256" s="106"/>
      <c r="AU256" s="106"/>
      <c r="AV256" s="106"/>
      <c r="AW256" s="106"/>
      <c r="AX256" s="106"/>
      <c r="AY256" s="106"/>
      <c r="AZ256" s="121"/>
    </row>
    <row r="257" spans="2:52" s="235" customFormat="1" ht="36" hidden="1" customHeight="1" thickBot="1" x14ac:dyDescent="0.3">
      <c r="B257" s="213">
        <v>46203</v>
      </c>
      <c r="C257" s="344" t="s">
        <v>59</v>
      </c>
      <c r="D257" s="343"/>
      <c r="E257" s="249"/>
      <c r="F257" s="249"/>
      <c r="G257" s="249"/>
      <c r="H257" s="249"/>
      <c r="I257" s="249"/>
      <c r="J257" s="249"/>
      <c r="K257" s="249" t="s">
        <v>478</v>
      </c>
      <c r="L257" s="212"/>
      <c r="M257" s="212"/>
      <c r="N257" s="212"/>
      <c r="O257" s="212"/>
      <c r="P257" s="211"/>
      <c r="Q257" s="205"/>
      <c r="R257" s="204"/>
      <c r="S257" s="204">
        <f>'INFORME DIARIO MAQUINARIA'!$R257-'INFORME DIARIO MAQUINARIA'!$Q257</f>
        <v>0</v>
      </c>
      <c r="T257" s="203"/>
      <c r="U257" s="106"/>
      <c r="V257" s="106" t="str">
        <f>IF(U257-T257=0,"",U257-T257)</f>
        <v/>
      </c>
      <c r="W257" s="106"/>
      <c r="X257" s="106"/>
      <c r="Y257" s="106" t="str">
        <f>IF(X257-W257=0,"",X257-W257)</f>
        <v/>
      </c>
      <c r="Z257" s="106"/>
      <c r="AA257" s="106"/>
      <c r="AB257" s="106">
        <f>'INFORME DIARIO MAQUINARIA'!$AA257-'INFORME DIARIO MAQUINARIA'!$Z257</f>
        <v>0</v>
      </c>
      <c r="AC257" s="106"/>
      <c r="AD257" s="106"/>
      <c r="AE257" s="106" t="str">
        <f>IF(AD257-AC257=0,"",AD257-AC257)</f>
        <v/>
      </c>
      <c r="AF257" s="106"/>
      <c r="AG257" s="106"/>
      <c r="AH257" s="106" t="str">
        <f>IF(AG257-AF257=0,"",AG257-AF257)</f>
        <v/>
      </c>
      <c r="AI257" s="106"/>
      <c r="AJ257" s="106"/>
      <c r="AK257" s="106"/>
      <c r="AL257" s="106"/>
      <c r="AM257" s="106" t="str">
        <f>IF((AK257+AJ257)-AL257=0,"",(AK257+AJ257)-AL257)</f>
        <v/>
      </c>
      <c r="AN257" s="120" t="str">
        <f>IF(OR(AM257="",V257="",V257=0),"",ROUND(AM257/V257,2))</f>
        <v/>
      </c>
      <c r="AO257" s="106" t="str">
        <f>IF(OR(Y257="",AM257="",AM257=0),"",ROUND(Y257/AM257,2))</f>
        <v/>
      </c>
      <c r="AP257" s="106" t="str">
        <f>IF(OR(AM257="",Y257="",Y257=0),"",ROUND(AM257/Y257,2))</f>
        <v/>
      </c>
      <c r="AQ257" s="106" t="str">
        <f>IF(OR(L257="",V257="",V257=0),"",ROUND(L257/V257,1))</f>
        <v/>
      </c>
      <c r="AR257" s="106" t="str">
        <f>IF(OR('INFORME DIARIO MAQUINARIA'!$O257="",'INFORME DIARIO MAQUINARIA'!$AH257="",'INFORME DIARIO MAQUINARIA'!$AH257=0),"",ROUND('INFORME DIARIO MAQUINARIA'!$O257/'INFORME DIARIO MAQUINARIA'!$AH257,1))</f>
        <v/>
      </c>
      <c r="AS257" s="189" t="str">
        <f>IFERROR(IF(OR(V257="",AE257="",V257&lt;=0,AE257&lt;0),"",AE257/V257),"")</f>
        <v/>
      </c>
      <c r="AT257" s="106"/>
      <c r="AU257" s="106"/>
      <c r="AV257" s="106"/>
      <c r="AW257" s="106"/>
      <c r="AX257" s="106"/>
      <c r="AY257" s="106"/>
      <c r="AZ257" s="121"/>
    </row>
    <row r="258" spans="2:52" s="235" customFormat="1" ht="59.25" hidden="1" customHeight="1" x14ac:dyDescent="0.25">
      <c r="B258" s="252">
        <v>46204</v>
      </c>
      <c r="C258" s="311" t="s">
        <v>57</v>
      </c>
      <c r="D258" s="212">
        <v>1</v>
      </c>
      <c r="E258" s="212" t="s">
        <v>382</v>
      </c>
      <c r="F258" s="212" t="s">
        <v>305</v>
      </c>
      <c r="G258" s="212">
        <v>5</v>
      </c>
      <c r="H258" s="212" t="s">
        <v>653</v>
      </c>
      <c r="I258" s="212" t="s">
        <v>652</v>
      </c>
      <c r="J258" s="212"/>
      <c r="K258" s="212" t="s">
        <v>651</v>
      </c>
      <c r="L258" s="212">
        <v>1300</v>
      </c>
      <c r="M258" s="212"/>
      <c r="N258" s="212"/>
      <c r="O258" s="212"/>
      <c r="P258" s="211"/>
      <c r="Q258" s="205"/>
      <c r="R258" s="204"/>
      <c r="S258" s="204">
        <f>'INFORME DIARIO MAQUINARIA'!$R258-'INFORME DIARIO MAQUINARIA'!$Q258</f>
        <v>0</v>
      </c>
      <c r="T258" s="203"/>
      <c r="U258" s="106"/>
      <c r="V258" s="106" t="str">
        <f>IF(U258-T258=0,"",U258-T258)</f>
        <v/>
      </c>
      <c r="W258" s="106"/>
      <c r="X258" s="106"/>
      <c r="Y258" s="106" t="str">
        <f>IF(X258-W258=0,"",X258-W258)</f>
        <v/>
      </c>
      <c r="Z258" s="106"/>
      <c r="AA258" s="106"/>
      <c r="AB258" s="106">
        <f>'INFORME DIARIO MAQUINARIA'!$AA258-'INFORME DIARIO MAQUINARIA'!$Z258</f>
        <v>0</v>
      </c>
      <c r="AC258" s="106"/>
      <c r="AD258" s="106"/>
      <c r="AE258" s="106" t="str">
        <f>IF(AD258-AC258=0,"",AD258-AC258)</f>
        <v/>
      </c>
      <c r="AF258" s="106"/>
      <c r="AG258" s="106"/>
      <c r="AH258" s="106" t="str">
        <f>IF(AG258-AF258=0,"",AG258-AF258)</f>
        <v/>
      </c>
      <c r="AI258" s="106"/>
      <c r="AJ258" s="106"/>
      <c r="AK258" s="106"/>
      <c r="AL258" s="106"/>
      <c r="AM258" s="106" t="str">
        <f>IF((AK258+AJ258)-AL258=0,"",(AK258+AJ258)-AL258)</f>
        <v/>
      </c>
      <c r="AN258" s="120" t="str">
        <f>IF(OR(AM258="",V258="",V258=0),"",ROUND(AM258/V258,2))</f>
        <v/>
      </c>
      <c r="AO258" s="106" t="str">
        <f>IF(OR(Y258="",AM258="",AM258=0),"",ROUND(Y258/AM258,2))</f>
        <v/>
      </c>
      <c r="AP258" s="106" t="str">
        <f>IF(OR(AM258="",Y258="",Y258=0),"",ROUND(AM258/Y258,2))</f>
        <v/>
      </c>
      <c r="AQ258" s="106" t="str">
        <f>IF(OR(L258="",V258="",V258=0),"",ROUND(L258/V258,1))</f>
        <v/>
      </c>
      <c r="AR258" s="106" t="str">
        <f>IF(OR('INFORME DIARIO MAQUINARIA'!$O258="",'INFORME DIARIO MAQUINARIA'!$AH258="",'INFORME DIARIO MAQUINARIA'!$AH258=0),"",ROUND('INFORME DIARIO MAQUINARIA'!$O258/'INFORME DIARIO MAQUINARIA'!$AH258,1))</f>
        <v/>
      </c>
      <c r="AS258" s="189" t="str">
        <f>IFERROR(IF(OR(V258="",AE258="",V258&lt;=0,AE258&lt;0),"",AE258/V258),"")</f>
        <v/>
      </c>
      <c r="AT258" s="106"/>
      <c r="AU258" s="106"/>
      <c r="AV258" s="106"/>
      <c r="AW258" s="106"/>
      <c r="AX258" s="106"/>
      <c r="AY258" s="106"/>
      <c r="AZ258" s="121"/>
    </row>
    <row r="259" spans="2:52" s="235" customFormat="1" ht="49.5" hidden="1" customHeight="1" x14ac:dyDescent="0.25">
      <c r="B259" s="268">
        <v>46204</v>
      </c>
      <c r="C259" s="309" t="s">
        <v>57</v>
      </c>
      <c r="D259" s="201">
        <v>1</v>
      </c>
      <c r="E259" s="201" t="s">
        <v>118</v>
      </c>
      <c r="F259" s="201" t="s">
        <v>524</v>
      </c>
      <c r="G259" s="201">
        <v>5</v>
      </c>
      <c r="H259" s="201" t="s">
        <v>650</v>
      </c>
      <c r="I259" s="201">
        <v>344</v>
      </c>
      <c r="J259" s="201"/>
      <c r="K259" s="201" t="s">
        <v>183</v>
      </c>
      <c r="L259" s="201"/>
      <c r="M259" s="201"/>
      <c r="N259" s="201">
        <v>4</v>
      </c>
      <c r="O259" s="201">
        <v>48</v>
      </c>
      <c r="P259" s="209"/>
      <c r="Q259" s="205"/>
      <c r="R259" s="204"/>
      <c r="S259" s="204">
        <f>'INFORME DIARIO MAQUINARIA'!$R259-'INFORME DIARIO MAQUINARIA'!$Q259</f>
        <v>0</v>
      </c>
      <c r="T259" s="203"/>
      <c r="U259" s="106"/>
      <c r="V259" s="106" t="str">
        <f>IF(U259-T259=0,"",U259-T259)</f>
        <v/>
      </c>
      <c r="W259" s="106"/>
      <c r="X259" s="106"/>
      <c r="Y259" s="106" t="str">
        <f>IF(X259-W259=0,"",X259-W259)</f>
        <v/>
      </c>
      <c r="Z259" s="106"/>
      <c r="AA259" s="106"/>
      <c r="AB259" s="106">
        <f>'INFORME DIARIO MAQUINARIA'!$AA259-'INFORME DIARIO MAQUINARIA'!$Z259</f>
        <v>0</v>
      </c>
      <c r="AC259" s="106"/>
      <c r="AD259" s="106"/>
      <c r="AE259" s="106" t="str">
        <f>IF(AD259-AC259=0,"",AD259-AC259)</f>
        <v/>
      </c>
      <c r="AF259" s="106"/>
      <c r="AG259" s="106"/>
      <c r="AH259" s="106" t="str">
        <f>IF(AG259-AF259=0,"",AG259-AF259)</f>
        <v/>
      </c>
      <c r="AI259" s="106"/>
      <c r="AJ259" s="106"/>
      <c r="AK259" s="106"/>
      <c r="AL259" s="106"/>
      <c r="AM259" s="106" t="str">
        <f>IF((AK259+AJ259)-AL259=0,"",(AK259+AJ259)-AL259)</f>
        <v/>
      </c>
      <c r="AN259" s="120" t="str">
        <f>IF(OR(AM259="",V259="",V259=0),"",ROUND(AM259/V259,2))</f>
        <v/>
      </c>
      <c r="AO259" s="106" t="str">
        <f>IF(OR(Y259="",AM259="",AM259=0),"",ROUND(Y259/AM259,2))</f>
        <v/>
      </c>
      <c r="AP259" s="106" t="str">
        <f>IF(OR(AM259="",Y259="",Y259=0),"",ROUND(AM259/Y259,2))</f>
        <v/>
      </c>
      <c r="AQ259" s="106" t="str">
        <f>IF(OR(L259="",V259="",V259=0),"",ROUND(L259/V259,1))</f>
        <v/>
      </c>
      <c r="AR259" s="106" t="str">
        <f>IF(OR('INFORME DIARIO MAQUINARIA'!$O259="",'INFORME DIARIO MAQUINARIA'!$AH259="",'INFORME DIARIO MAQUINARIA'!$AH259=0),"",ROUND('INFORME DIARIO MAQUINARIA'!$O259/'INFORME DIARIO MAQUINARIA'!$AH259,1))</f>
        <v/>
      </c>
      <c r="AS259" s="189" t="str">
        <f>IFERROR(IF(OR(V259="",AE259="",V259&lt;=0,AE259&lt;0),"",AE259/V259),"")</f>
        <v/>
      </c>
      <c r="AT259" s="106"/>
      <c r="AU259" s="106"/>
      <c r="AV259" s="106"/>
      <c r="AW259" s="106"/>
      <c r="AX259" s="106"/>
      <c r="AY259" s="106"/>
      <c r="AZ259" s="121"/>
    </row>
    <row r="260" spans="2:52" s="235" customFormat="1" ht="54.75" hidden="1" customHeight="1" x14ac:dyDescent="0.25">
      <c r="B260" s="268">
        <v>46204</v>
      </c>
      <c r="C260" s="309" t="s">
        <v>57</v>
      </c>
      <c r="D260" s="201">
        <v>1</v>
      </c>
      <c r="E260" s="201" t="s">
        <v>187</v>
      </c>
      <c r="F260" s="201" t="s">
        <v>186</v>
      </c>
      <c r="G260" s="201">
        <v>5</v>
      </c>
      <c r="H260" s="201" t="s">
        <v>650</v>
      </c>
      <c r="I260" s="201">
        <v>344</v>
      </c>
      <c r="J260" s="201"/>
      <c r="K260" s="201" t="s">
        <v>182</v>
      </c>
      <c r="L260" s="201"/>
      <c r="M260" s="201">
        <v>48</v>
      </c>
      <c r="N260" s="201"/>
      <c r="O260" s="201"/>
      <c r="P260" s="209"/>
      <c r="Q260" s="205"/>
      <c r="R260" s="204"/>
      <c r="S260" s="156">
        <f>'INFORME DIARIO MAQUINARIA'!$R260-'INFORME DIARIO MAQUINARIA'!$Q260</f>
        <v>0</v>
      </c>
      <c r="T260" s="203"/>
      <c r="U260" s="106"/>
      <c r="V260" s="106" t="str">
        <f>IF(U260-T260=0,"",U260-T260)</f>
        <v/>
      </c>
      <c r="W260" s="106"/>
      <c r="X260" s="106"/>
      <c r="Y260" s="106" t="str">
        <f>IF(X260-W260=0,"",X260-W260)</f>
        <v/>
      </c>
      <c r="Z260" s="106"/>
      <c r="AA260" s="106"/>
      <c r="AB260" s="106">
        <f>'INFORME DIARIO MAQUINARIA'!$AA260-'INFORME DIARIO MAQUINARIA'!$Z260</f>
        <v>0</v>
      </c>
      <c r="AC260" s="106"/>
      <c r="AD260" s="106"/>
      <c r="AE260" s="106" t="str">
        <f>IF(AD260-AC260=0,"",AD260-AC260)</f>
        <v/>
      </c>
      <c r="AF260" s="106"/>
      <c r="AG260" s="106"/>
      <c r="AH260" s="106" t="str">
        <f>IF(AG260-AF260=0,"",AG260-AF260)</f>
        <v/>
      </c>
      <c r="AI260" s="106"/>
      <c r="AJ260" s="106"/>
      <c r="AK260" s="106"/>
      <c r="AL260" s="106"/>
      <c r="AM260" s="106" t="str">
        <f>IF((AK260+AJ260)-AL260=0,"",(AK260+AJ260)-AL260)</f>
        <v/>
      </c>
      <c r="AN260" s="120" t="str">
        <f>IF(OR(AM260="",V260="",V260=0),"",ROUND(AM260/V260,2))</f>
        <v/>
      </c>
      <c r="AO260" s="106" t="str">
        <f>IF(OR(Y260="",AM260="",AM260=0),"",ROUND(Y260/AM260,2))</f>
        <v/>
      </c>
      <c r="AP260" s="106" t="str">
        <f>IF(OR(AM260="",Y260="",Y260=0),"",ROUND(AM260/Y260,2))</f>
        <v/>
      </c>
      <c r="AQ260" s="106" t="str">
        <f>IF(OR(L260="",V260="",V260=0),"",ROUND(L260/V260,1))</f>
        <v/>
      </c>
      <c r="AR260" s="106" t="str">
        <f>IF(OR('INFORME DIARIO MAQUINARIA'!$O260="",'INFORME DIARIO MAQUINARIA'!$AH260="",'INFORME DIARIO MAQUINARIA'!$AH260=0),"",ROUND('INFORME DIARIO MAQUINARIA'!$O260/'INFORME DIARIO MAQUINARIA'!$AH260,1))</f>
        <v/>
      </c>
      <c r="AS260" s="189" t="str">
        <f>IFERROR(IF(OR(V260="",AE260="",V260&lt;=0,AE260&lt;0),"",AE260/V260),"")</f>
        <v/>
      </c>
      <c r="AT260" s="106"/>
      <c r="AU260" s="106"/>
      <c r="AV260" s="106"/>
      <c r="AW260" s="106"/>
      <c r="AX260" s="106"/>
      <c r="AY260" s="106"/>
      <c r="AZ260" s="121"/>
    </row>
    <row r="261" spans="2:52" s="235" customFormat="1" ht="56.25" hidden="1" customHeight="1" thickBot="1" x14ac:dyDescent="0.3">
      <c r="B261" s="268">
        <v>46204</v>
      </c>
      <c r="C261" s="309" t="s">
        <v>57</v>
      </c>
      <c r="D261" s="201">
        <v>1</v>
      </c>
      <c r="E261" s="201" t="s">
        <v>187</v>
      </c>
      <c r="F261" s="201" t="s">
        <v>186</v>
      </c>
      <c r="G261" s="201">
        <v>5</v>
      </c>
      <c r="H261" s="201" t="s">
        <v>650</v>
      </c>
      <c r="I261" s="201">
        <v>344</v>
      </c>
      <c r="J261" s="201"/>
      <c r="K261" s="201" t="s">
        <v>649</v>
      </c>
      <c r="L261" s="201">
        <v>100</v>
      </c>
      <c r="M261" s="201"/>
      <c r="N261" s="201"/>
      <c r="O261" s="201"/>
      <c r="P261" s="209"/>
      <c r="Q261" s="205"/>
      <c r="R261" s="204"/>
      <c r="S261" s="156">
        <f>'INFORME DIARIO MAQUINARIA'!$R261-'INFORME DIARIO MAQUINARIA'!$Q261</f>
        <v>0</v>
      </c>
      <c r="T261" s="203"/>
      <c r="U261" s="106"/>
      <c r="V261" s="106" t="str">
        <f>IF(U261-T261=0,"",U261-T261)</f>
        <v/>
      </c>
      <c r="W261" s="106"/>
      <c r="X261" s="106"/>
      <c r="Y261" s="106" t="str">
        <f>IF(X261-W261=0,"",X261-W261)</f>
        <v/>
      </c>
      <c r="Z261" s="106"/>
      <c r="AA261" s="106"/>
      <c r="AB261" s="106">
        <f>'INFORME DIARIO MAQUINARIA'!$AA261-'INFORME DIARIO MAQUINARIA'!$Z261</f>
        <v>0</v>
      </c>
      <c r="AC261" s="106"/>
      <c r="AD261" s="106"/>
      <c r="AE261" s="106" t="str">
        <f>IF(AD261-AC261=0,"",AD261-AC261)</f>
        <v/>
      </c>
      <c r="AF261" s="106"/>
      <c r="AG261" s="106"/>
      <c r="AH261" s="106" t="str">
        <f>IF(AG261-AF261=0,"",AG261-AF261)</f>
        <v/>
      </c>
      <c r="AI261" s="106"/>
      <c r="AJ261" s="106"/>
      <c r="AK261" s="106"/>
      <c r="AL261" s="106"/>
      <c r="AM261" s="106" t="str">
        <f>IF((AK261+AJ261)-AL261=0,"",(AK261+AJ261)-AL261)</f>
        <v/>
      </c>
      <c r="AN261" s="120" t="str">
        <f>IF(OR(AM261="",V261="",V261=0),"",ROUND(AM261/V261,2))</f>
        <v/>
      </c>
      <c r="AO261" s="106" t="str">
        <f>IF(OR(Y261="",AM261="",AM261=0),"",ROUND(Y261/AM261,2))</f>
        <v/>
      </c>
      <c r="AP261" s="106" t="str">
        <f>IF(OR(AM261="",Y261="",Y261=0),"",ROUND(AM261/Y261,2))</f>
        <v/>
      </c>
      <c r="AQ261" s="106" t="str">
        <f>IF(OR(L261="",V261="",V261=0),"",ROUND(L261/V261,1))</f>
        <v/>
      </c>
      <c r="AR261" s="106" t="str">
        <f>IF(OR('INFORME DIARIO MAQUINARIA'!$O261="",'INFORME DIARIO MAQUINARIA'!$AH261="",'INFORME DIARIO MAQUINARIA'!$AH261=0),"",ROUND('INFORME DIARIO MAQUINARIA'!$O261/'INFORME DIARIO MAQUINARIA'!$AH261,1))</f>
        <v/>
      </c>
      <c r="AS261" s="189" t="str">
        <f>IFERROR(IF(OR(V261="",AE261="",V261&lt;=0,AE261&lt;0),"",AE261/V261),"")</f>
        <v/>
      </c>
      <c r="AT261" s="106"/>
      <c r="AU261" s="106"/>
      <c r="AV261" s="106"/>
      <c r="AW261" s="106"/>
      <c r="AX261" s="106"/>
      <c r="AY261" s="106"/>
      <c r="AZ261" s="121"/>
    </row>
    <row r="262" spans="2:52" s="235" customFormat="1" ht="36" hidden="1" customHeight="1" x14ac:dyDescent="0.25">
      <c r="B262" s="252">
        <v>46204</v>
      </c>
      <c r="C262" s="311" t="s">
        <v>110</v>
      </c>
      <c r="D262" s="212">
        <v>1</v>
      </c>
      <c r="E262" s="212" t="s">
        <v>589</v>
      </c>
      <c r="F262" s="212" t="s">
        <v>358</v>
      </c>
      <c r="G262" s="212">
        <v>12</v>
      </c>
      <c r="H262" s="212" t="s">
        <v>644</v>
      </c>
      <c r="I262" s="321">
        <v>183</v>
      </c>
      <c r="J262" s="321"/>
      <c r="K262" s="212" t="s">
        <v>68</v>
      </c>
      <c r="L262" s="212">
        <v>1425</v>
      </c>
      <c r="M262" s="212"/>
      <c r="N262" s="212"/>
      <c r="O262" s="212"/>
      <c r="P262" s="211"/>
      <c r="Q262" s="205"/>
      <c r="R262" s="204"/>
      <c r="S262" s="204">
        <f>'INFORME DIARIO MAQUINARIA'!$R262-'INFORME DIARIO MAQUINARIA'!$Q262</f>
        <v>0</v>
      </c>
      <c r="T262" s="203"/>
      <c r="U262" s="106"/>
      <c r="V262" s="106" t="str">
        <f>IF(U262-T262=0,"",U262-T262)</f>
        <v/>
      </c>
      <c r="W262" s="106"/>
      <c r="X262" s="106"/>
      <c r="Y262" s="106" t="str">
        <f>IF(X262-W262=0,"",X262-W262)</f>
        <v/>
      </c>
      <c r="Z262" s="106"/>
      <c r="AA262" s="106"/>
      <c r="AB262" s="106">
        <f>'INFORME DIARIO MAQUINARIA'!$AA262-'INFORME DIARIO MAQUINARIA'!$Z262</f>
        <v>0</v>
      </c>
      <c r="AC262" s="106"/>
      <c r="AD262" s="106"/>
      <c r="AE262" s="106" t="str">
        <f>IF(AD262-AC262=0,"",AD262-AC262)</f>
        <v/>
      </c>
      <c r="AF262" s="106"/>
      <c r="AG262" s="106"/>
      <c r="AH262" s="106" t="str">
        <f>IF(AG262-AF262=0,"",AG262-AF262)</f>
        <v/>
      </c>
      <c r="AI262" s="106"/>
      <c r="AJ262" s="106"/>
      <c r="AK262" s="106"/>
      <c r="AL262" s="106"/>
      <c r="AM262" s="106" t="str">
        <f>IF((AK262+AJ262)-AL262=0,"",(AK262+AJ262)-AL262)</f>
        <v/>
      </c>
      <c r="AN262" s="120" t="str">
        <f>IF(OR(AM262="",V262="",V262=0),"",ROUND(AM262/V262,2))</f>
        <v/>
      </c>
      <c r="AO262" s="106" t="str">
        <f>IF(OR(Y262="",AM262="",AM262=0),"",ROUND(Y262/AM262,2))</f>
        <v/>
      </c>
      <c r="AP262" s="106" t="str">
        <f>IF(OR(AM262="",Y262="",Y262=0),"",ROUND(AM262/Y262,2))</f>
        <v/>
      </c>
      <c r="AQ262" s="106" t="str">
        <f>IF(OR(L262="",V262="",V262=0),"",ROUND(L262/V262,1))</f>
        <v/>
      </c>
      <c r="AR262" s="106" t="str">
        <f>IF(OR('INFORME DIARIO MAQUINARIA'!$O262="",'INFORME DIARIO MAQUINARIA'!$AH262="",'INFORME DIARIO MAQUINARIA'!$AH262=0),"",ROUND('INFORME DIARIO MAQUINARIA'!$O262/'INFORME DIARIO MAQUINARIA'!$AH262,1))</f>
        <v/>
      </c>
      <c r="AS262" s="189" t="str">
        <f>IFERROR(IF(OR(V262="",AE262="",V262&lt;=0,AE262&lt;0),"",AE262/V262),"")</f>
        <v/>
      </c>
      <c r="AT262" s="106"/>
      <c r="AU262" s="106"/>
      <c r="AV262" s="106"/>
      <c r="AW262" s="106"/>
      <c r="AX262" s="106"/>
      <c r="AY262" s="106"/>
      <c r="AZ262" s="121"/>
    </row>
    <row r="263" spans="2:52" s="235" customFormat="1" ht="35.25" hidden="1" customHeight="1" x14ac:dyDescent="0.25">
      <c r="B263" s="268">
        <v>46204</v>
      </c>
      <c r="C263" s="309" t="s">
        <v>110</v>
      </c>
      <c r="D263" s="201">
        <v>1</v>
      </c>
      <c r="E263" s="201" t="s">
        <v>648</v>
      </c>
      <c r="F263" s="201" t="s">
        <v>459</v>
      </c>
      <c r="G263" s="201">
        <v>12</v>
      </c>
      <c r="H263" s="201" t="s">
        <v>643</v>
      </c>
      <c r="I263" s="201">
        <v>168</v>
      </c>
      <c r="J263" s="201"/>
      <c r="K263" s="201" t="s">
        <v>647</v>
      </c>
      <c r="L263" s="201">
        <v>1425</v>
      </c>
      <c r="M263" s="201"/>
      <c r="N263" s="201"/>
      <c r="O263" s="201"/>
      <c r="P263" s="209"/>
      <c r="Q263" s="205"/>
      <c r="R263" s="204"/>
      <c r="S263" s="204">
        <f>'INFORME DIARIO MAQUINARIA'!$R263-'INFORME DIARIO MAQUINARIA'!$Q263</f>
        <v>0</v>
      </c>
      <c r="T263" s="203"/>
      <c r="U263" s="106"/>
      <c r="V263" s="106" t="str">
        <f>IF(U263-T263=0,"",U263-T263)</f>
        <v/>
      </c>
      <c r="W263" s="106"/>
      <c r="X263" s="106"/>
      <c r="Y263" s="106" t="str">
        <f>IF(X263-W263=0,"",X263-W263)</f>
        <v/>
      </c>
      <c r="Z263" s="106"/>
      <c r="AA263" s="106"/>
      <c r="AB263" s="106">
        <f>'INFORME DIARIO MAQUINARIA'!$AA263-'INFORME DIARIO MAQUINARIA'!$Z263</f>
        <v>0</v>
      </c>
      <c r="AC263" s="106"/>
      <c r="AD263" s="106"/>
      <c r="AE263" s="106" t="str">
        <f>IF(AD263-AC263=0,"",AD263-AC263)</f>
        <v/>
      </c>
      <c r="AF263" s="106"/>
      <c r="AG263" s="106"/>
      <c r="AH263" s="106" t="str">
        <f>IF(AG263-AF263=0,"",AG263-AF263)</f>
        <v/>
      </c>
      <c r="AI263" s="106"/>
      <c r="AJ263" s="106"/>
      <c r="AK263" s="106"/>
      <c r="AL263" s="106"/>
      <c r="AM263" s="106" t="str">
        <f>IF((AK263+AJ263)-AL263=0,"",(AK263+AJ263)-AL263)</f>
        <v/>
      </c>
      <c r="AN263" s="120" t="str">
        <f>IF(OR(AM263="",V263="",V263=0),"",ROUND(AM263/V263,2))</f>
        <v/>
      </c>
      <c r="AO263" s="106" t="str">
        <f>IF(OR(Y263="",AM263="",AM263=0),"",ROUND(Y263/AM263,2))</f>
        <v/>
      </c>
      <c r="AP263" s="106" t="str">
        <f>IF(OR(AM263="",Y263="",Y263=0),"",ROUND(AM263/Y263,2))</f>
        <v/>
      </c>
      <c r="AQ263" s="106" t="str">
        <f>IF(OR(L263="",V263="",V263=0),"",ROUND(L263/V263,1))</f>
        <v/>
      </c>
      <c r="AR263" s="106" t="str">
        <f>IF(OR('INFORME DIARIO MAQUINARIA'!$O263="",'INFORME DIARIO MAQUINARIA'!$AH263="",'INFORME DIARIO MAQUINARIA'!$AH263=0),"",ROUND('INFORME DIARIO MAQUINARIA'!$O263/'INFORME DIARIO MAQUINARIA'!$AH263,1))</f>
        <v/>
      </c>
      <c r="AS263" s="189" t="str">
        <f>IFERROR(IF(OR(V263="",AE263="",V263&lt;=0,AE263&lt;0),"",AE263/V263),"")</f>
        <v/>
      </c>
      <c r="AT263" s="106"/>
      <c r="AU263" s="106"/>
      <c r="AV263" s="106"/>
      <c r="AW263" s="106"/>
      <c r="AX263" s="106"/>
      <c r="AY263" s="106"/>
      <c r="AZ263" s="121"/>
    </row>
    <row r="264" spans="2:52" s="235" customFormat="1" ht="43.5" hidden="1" customHeight="1" x14ac:dyDescent="0.25">
      <c r="B264" s="268">
        <v>46204</v>
      </c>
      <c r="C264" s="309" t="s">
        <v>110</v>
      </c>
      <c r="D264" s="201">
        <v>1</v>
      </c>
      <c r="E264" s="201" t="s">
        <v>104</v>
      </c>
      <c r="F264" s="201" t="s">
        <v>103</v>
      </c>
      <c r="G264" s="201">
        <v>12</v>
      </c>
      <c r="H264" s="201" t="s">
        <v>646</v>
      </c>
      <c r="I264" s="320" t="s">
        <v>645</v>
      </c>
      <c r="J264" s="320"/>
      <c r="K264" s="201" t="s">
        <v>182</v>
      </c>
      <c r="L264" s="201"/>
      <c r="M264" s="201">
        <v>192</v>
      </c>
      <c r="N264" s="201"/>
      <c r="O264" s="201"/>
      <c r="P264" s="209"/>
      <c r="Q264" s="205"/>
      <c r="R264" s="204"/>
      <c r="S264" s="204">
        <f>'INFORME DIARIO MAQUINARIA'!$R264-'INFORME DIARIO MAQUINARIA'!$Q264</f>
        <v>0</v>
      </c>
      <c r="T264" s="203"/>
      <c r="U264" s="106"/>
      <c r="V264" s="106" t="str">
        <f>IF(U264-T264=0,"",U264-T264)</f>
        <v/>
      </c>
      <c r="W264" s="106"/>
      <c r="X264" s="106"/>
      <c r="Y264" s="106" t="str">
        <f>IF(X264-W264=0,"",X264-W264)</f>
        <v/>
      </c>
      <c r="Z264" s="106"/>
      <c r="AA264" s="106"/>
      <c r="AB264" s="106">
        <f>'INFORME DIARIO MAQUINARIA'!$AA264-'INFORME DIARIO MAQUINARIA'!$Z264</f>
        <v>0</v>
      </c>
      <c r="AC264" s="106"/>
      <c r="AD264" s="106"/>
      <c r="AE264" s="106" t="str">
        <f>IF(AD264-AC264=0,"",AD264-AC264)</f>
        <v/>
      </c>
      <c r="AF264" s="106"/>
      <c r="AG264" s="106"/>
      <c r="AH264" s="106" t="str">
        <f>IF(AG264-AF264=0,"",AG264-AF264)</f>
        <v/>
      </c>
      <c r="AI264" s="106"/>
      <c r="AJ264" s="106"/>
      <c r="AK264" s="106"/>
      <c r="AL264" s="106"/>
      <c r="AM264" s="106" t="str">
        <f>IF((AK264+AJ264)-AL264=0,"",(AK264+AJ264)-AL264)</f>
        <v/>
      </c>
      <c r="AN264" s="120" t="str">
        <f>IF(OR(AM264="",V264="",V264=0),"",ROUND(AM264/V264,2))</f>
        <v/>
      </c>
      <c r="AO264" s="106" t="str">
        <f>IF(OR(Y264="",AM264="",AM264=0),"",ROUND(Y264/AM264,2))</f>
        <v/>
      </c>
      <c r="AP264" s="106" t="str">
        <f>IF(OR(AM264="",Y264="",Y264=0),"",ROUND(AM264/Y264,2))</f>
        <v/>
      </c>
      <c r="AQ264" s="106" t="str">
        <f>IF(OR(L264="",V264="",V264=0),"",ROUND(L264/V264,1))</f>
        <v/>
      </c>
      <c r="AR264" s="106" t="str">
        <f>IF(OR('INFORME DIARIO MAQUINARIA'!$O264="",'INFORME DIARIO MAQUINARIA'!$AH264="",'INFORME DIARIO MAQUINARIA'!$AH264=0),"",ROUND('INFORME DIARIO MAQUINARIA'!$O264/'INFORME DIARIO MAQUINARIA'!$AH264,1))</f>
        <v/>
      </c>
      <c r="AS264" s="189" t="str">
        <f>IFERROR(IF(OR(V264="",AE264="",V264&lt;=0,AE264&lt;0),"",AE264/V264),"")</f>
        <v/>
      </c>
      <c r="AT264" s="106"/>
      <c r="AU264" s="106"/>
      <c r="AV264" s="106"/>
      <c r="AW264" s="106"/>
      <c r="AX264" s="106"/>
      <c r="AY264" s="106"/>
      <c r="AZ264" s="121"/>
    </row>
    <row r="265" spans="2:52" s="235" customFormat="1" ht="46.5" hidden="1" customHeight="1" x14ac:dyDescent="0.25">
      <c r="B265" s="268">
        <v>46204</v>
      </c>
      <c r="C265" s="309" t="s">
        <v>110</v>
      </c>
      <c r="D265" s="201">
        <v>1</v>
      </c>
      <c r="E265" s="201" t="s">
        <v>86</v>
      </c>
      <c r="F265" s="201" t="s">
        <v>85</v>
      </c>
      <c r="G265" s="201">
        <v>12</v>
      </c>
      <c r="H265" s="201" t="s">
        <v>644</v>
      </c>
      <c r="I265" s="320">
        <v>183</v>
      </c>
      <c r="J265" s="320"/>
      <c r="K265" s="201" t="s">
        <v>642</v>
      </c>
      <c r="L265" s="201"/>
      <c r="M265" s="201"/>
      <c r="N265" s="201">
        <v>8</v>
      </c>
      <c r="O265" s="201">
        <v>96</v>
      </c>
      <c r="P265" s="209"/>
      <c r="Q265" s="205"/>
      <c r="R265" s="204"/>
      <c r="S265" s="204">
        <f>'INFORME DIARIO MAQUINARIA'!$R265-'INFORME DIARIO MAQUINARIA'!$Q265</f>
        <v>0</v>
      </c>
      <c r="T265" s="203"/>
      <c r="U265" s="106"/>
      <c r="V265" s="106" t="str">
        <f>IF(U265-T265=0,"",U265-T265)</f>
        <v/>
      </c>
      <c r="W265" s="106"/>
      <c r="X265" s="106"/>
      <c r="Y265" s="106" t="str">
        <f>IF(X265-W265=0,"",X265-W265)</f>
        <v/>
      </c>
      <c r="Z265" s="106"/>
      <c r="AA265" s="106"/>
      <c r="AB265" s="197">
        <f>'INFORME DIARIO MAQUINARIA'!$AA265-'INFORME DIARIO MAQUINARIA'!$Z265</f>
        <v>0</v>
      </c>
      <c r="AC265" s="106"/>
      <c r="AD265" s="106"/>
      <c r="AE265" s="106" t="str">
        <f>IF(AD265-AC265=0,"",AD265-AC265)</f>
        <v/>
      </c>
      <c r="AF265" s="106"/>
      <c r="AG265" s="106"/>
      <c r="AH265" s="106" t="str">
        <f>IF(AG265-AF265=0,"",AG265-AF265)</f>
        <v/>
      </c>
      <c r="AI265" s="106"/>
      <c r="AJ265" s="106"/>
      <c r="AK265" s="106"/>
      <c r="AL265" s="106"/>
      <c r="AM265" s="106" t="str">
        <f>IF((AK265+AJ265)-AL265=0,"",(AK265+AJ265)-AL265)</f>
        <v/>
      </c>
      <c r="AN265" s="120" t="str">
        <f>IF(OR(AM265="",V265="",V265=0),"",ROUND(AM265/V265,2))</f>
        <v/>
      </c>
      <c r="AO265" s="106" t="str">
        <f>IF(OR(Y265="",AM265="",AM265=0),"",ROUND(Y265/AM265,2))</f>
        <v/>
      </c>
      <c r="AP265" s="106" t="str">
        <f>IF(OR(AM265="",Y265="",Y265=0),"",ROUND(AM265/Y265,2))</f>
        <v/>
      </c>
      <c r="AQ265" s="106" t="str">
        <f>IF(OR(L265="",V265="",V265=0),"",ROUND(L265/V265,1))</f>
        <v/>
      </c>
      <c r="AR265" s="106" t="str">
        <f>IF(OR('INFORME DIARIO MAQUINARIA'!$O265="",'INFORME DIARIO MAQUINARIA'!$AH265="",'INFORME DIARIO MAQUINARIA'!$AH265=0),"",ROUND('INFORME DIARIO MAQUINARIA'!$O265/'INFORME DIARIO MAQUINARIA'!$AH265,1))</f>
        <v/>
      </c>
      <c r="AS265" s="189" t="str">
        <f>IFERROR(IF(OR(V265="",AE265="",V265&lt;=0,AE265&lt;0),"",AE265/V265),"")</f>
        <v/>
      </c>
      <c r="AT265" s="106"/>
      <c r="AU265" s="106"/>
      <c r="AV265" s="106"/>
      <c r="AW265" s="106"/>
      <c r="AX265" s="106"/>
      <c r="AY265" s="106"/>
      <c r="AZ265" s="121"/>
    </row>
    <row r="266" spans="2:52" s="235" customFormat="1" ht="41.25" hidden="1" customHeight="1" thickBot="1" x14ac:dyDescent="0.3">
      <c r="B266" s="268">
        <v>46204</v>
      </c>
      <c r="C266" s="309" t="s">
        <v>110</v>
      </c>
      <c r="D266" s="201">
        <v>1</v>
      </c>
      <c r="E266" s="201" t="s">
        <v>195</v>
      </c>
      <c r="F266" s="201" t="s">
        <v>473</v>
      </c>
      <c r="G266" s="201">
        <v>12</v>
      </c>
      <c r="H266" s="201" t="s">
        <v>643</v>
      </c>
      <c r="I266" s="320">
        <v>168</v>
      </c>
      <c r="J266" s="320"/>
      <c r="K266" s="201" t="s">
        <v>642</v>
      </c>
      <c r="L266" s="201"/>
      <c r="M266" s="201"/>
      <c r="N266" s="201">
        <v>8</v>
      </c>
      <c r="O266" s="201">
        <v>96</v>
      </c>
      <c r="P266" s="209"/>
      <c r="Q266" s="205"/>
      <c r="R266" s="204"/>
      <c r="S266" s="204">
        <f>'INFORME DIARIO MAQUINARIA'!$R266-'INFORME DIARIO MAQUINARIA'!$Q266</f>
        <v>0</v>
      </c>
      <c r="T266" s="203"/>
      <c r="U266" s="106"/>
      <c r="V266" s="106" t="str">
        <f>IF(U266-T266=0,"",U266-T266)</f>
        <v/>
      </c>
      <c r="W266" s="106"/>
      <c r="X266" s="106"/>
      <c r="Y266" s="106" t="str">
        <f>IF(X266-W266=0,"",X266-W266)</f>
        <v/>
      </c>
      <c r="Z266" s="106"/>
      <c r="AA266" s="106"/>
      <c r="AB266" s="106">
        <f>'INFORME DIARIO MAQUINARIA'!$AA266-'INFORME DIARIO MAQUINARIA'!$Z266</f>
        <v>0</v>
      </c>
      <c r="AC266" s="106"/>
      <c r="AD266" s="106"/>
      <c r="AE266" s="106" t="str">
        <f>IF(AD266-AC266=0,"",AD266-AC266)</f>
        <v/>
      </c>
      <c r="AF266" s="106"/>
      <c r="AG266" s="106"/>
      <c r="AH266" s="106" t="str">
        <f>IF(AG266-AF266=0,"",AG266-AF266)</f>
        <v/>
      </c>
      <c r="AI266" s="106"/>
      <c r="AJ266" s="106"/>
      <c r="AK266" s="106"/>
      <c r="AL266" s="106"/>
      <c r="AM266" s="106" t="str">
        <f>IF((AK266+AJ266)-AL266=0,"",(AK266+AJ266)-AL266)</f>
        <v/>
      </c>
      <c r="AN266" s="120" t="str">
        <f>IF(OR(AM266="",V266="",V266=0),"",ROUND(AM266/V266,2))</f>
        <v/>
      </c>
      <c r="AO266" s="106" t="str">
        <f>IF(OR(Y266="",AM266="",AM266=0),"",ROUND(Y266/AM266,2))</f>
        <v/>
      </c>
      <c r="AP266" s="106" t="str">
        <f>IF(OR(AM266="",Y266="",Y266=0),"",ROUND(AM266/Y266,2))</f>
        <v/>
      </c>
      <c r="AQ266" s="106" t="str">
        <f>IF(OR(L266="",V266="",V266=0),"",ROUND(L266/V266,1))</f>
        <v/>
      </c>
      <c r="AR266" s="106" t="str">
        <f>IF(OR('INFORME DIARIO MAQUINARIA'!$O266="",'INFORME DIARIO MAQUINARIA'!$AH266="",'INFORME DIARIO MAQUINARIA'!$AH266=0),"",ROUND('INFORME DIARIO MAQUINARIA'!$O266/'INFORME DIARIO MAQUINARIA'!$AH266,1))</f>
        <v/>
      </c>
      <c r="AS266" s="189" t="str">
        <f>IFERROR(IF(OR(V266="",AE266="",V266&lt;=0,AE266&lt;0),"",AE266/V266),"")</f>
        <v/>
      </c>
      <c r="AT266" s="106"/>
      <c r="AU266" s="106"/>
      <c r="AV266" s="106"/>
      <c r="AW266" s="106"/>
      <c r="AX266" s="106"/>
      <c r="AY266" s="106"/>
      <c r="AZ266" s="121"/>
    </row>
    <row r="267" spans="2:52" s="235" customFormat="1" ht="41.25" hidden="1" customHeight="1" x14ac:dyDescent="0.25">
      <c r="B267" s="252">
        <v>46204</v>
      </c>
      <c r="C267" s="212" t="s">
        <v>57</v>
      </c>
      <c r="D267" s="212">
        <v>1</v>
      </c>
      <c r="E267" s="212" t="s">
        <v>387</v>
      </c>
      <c r="F267" s="212" t="s">
        <v>319</v>
      </c>
      <c r="G267" s="212">
        <v>13</v>
      </c>
      <c r="H267" s="212" t="s">
        <v>640</v>
      </c>
      <c r="I267" s="212">
        <v>400</v>
      </c>
      <c r="J267" s="212"/>
      <c r="K267" s="212" t="s">
        <v>365</v>
      </c>
      <c r="L267" s="212">
        <v>1600</v>
      </c>
      <c r="M267" s="212"/>
      <c r="N267" s="212"/>
      <c r="O267" s="212"/>
      <c r="P267" s="211"/>
      <c r="Q267" s="205"/>
      <c r="R267" s="204"/>
      <c r="S267" s="204">
        <f>'INFORME DIARIO MAQUINARIA'!$R267-'INFORME DIARIO MAQUINARIA'!$Q267</f>
        <v>0</v>
      </c>
      <c r="T267" s="203"/>
      <c r="U267" s="106"/>
      <c r="V267" s="106" t="str">
        <f>IF(U267-T267=0,"",U267-T267)</f>
        <v/>
      </c>
      <c r="W267" s="106"/>
      <c r="X267" s="106"/>
      <c r="Y267" s="106" t="str">
        <f>IF(X267-W267=0,"",X267-W267)</f>
        <v/>
      </c>
      <c r="Z267" s="106"/>
      <c r="AA267" s="106"/>
      <c r="AB267" s="106">
        <f>'INFORME DIARIO MAQUINARIA'!$AA267-'INFORME DIARIO MAQUINARIA'!$Z267</f>
        <v>0</v>
      </c>
      <c r="AC267" s="106"/>
      <c r="AD267" s="106"/>
      <c r="AE267" s="106" t="str">
        <f>IF(AD267-AC267=0,"",AD267-AC267)</f>
        <v/>
      </c>
      <c r="AF267" s="106"/>
      <c r="AG267" s="106"/>
      <c r="AH267" s="106" t="str">
        <f>IF(AG267-AF267=0,"",AG267-AF267)</f>
        <v/>
      </c>
      <c r="AI267" s="106"/>
      <c r="AJ267" s="106"/>
      <c r="AK267" s="106"/>
      <c r="AL267" s="106"/>
      <c r="AM267" s="106" t="str">
        <f>IF((AK267+AJ267)-AL267=0,"",(AK267+AJ267)-AL267)</f>
        <v/>
      </c>
      <c r="AN267" s="120" t="str">
        <f>IF(OR(AM267="",V267="",V267=0),"",ROUND(AM267/V267,2))</f>
        <v/>
      </c>
      <c r="AO267" s="106" t="str">
        <f>IF(OR(Y267="",AM267="",AM267=0),"",ROUND(Y267/AM267,2))</f>
        <v/>
      </c>
      <c r="AP267" s="106" t="str">
        <f>IF(OR(AM267="",Y267="",Y267=0),"",ROUND(AM267/Y267,2))</f>
        <v/>
      </c>
      <c r="AQ267" s="106" t="str">
        <f>IF(OR(L267="",V267="",V267=0),"",ROUND(L267/V267,1))</f>
        <v/>
      </c>
      <c r="AR267" s="106" t="str">
        <f>IF(OR('INFORME DIARIO MAQUINARIA'!$O267="",'INFORME DIARIO MAQUINARIA'!$AH267="",'INFORME DIARIO MAQUINARIA'!$AH267=0),"",ROUND('INFORME DIARIO MAQUINARIA'!$O267/'INFORME DIARIO MAQUINARIA'!$AH267,1))</f>
        <v/>
      </c>
      <c r="AS267" s="189" t="str">
        <f>IFERROR(IF(OR(V267="",AE267="",V267&lt;=0,AE267&lt;0),"",AE267/V267),"")</f>
        <v/>
      </c>
      <c r="AT267" s="106"/>
      <c r="AU267" s="106"/>
      <c r="AV267" s="106"/>
      <c r="AW267" s="106"/>
      <c r="AX267" s="106"/>
      <c r="AY267" s="106"/>
      <c r="AZ267" s="121"/>
    </row>
    <row r="268" spans="2:52" s="235" customFormat="1" ht="32.25" hidden="1" customHeight="1" x14ac:dyDescent="0.25">
      <c r="B268" s="268">
        <v>46204</v>
      </c>
      <c r="C268" s="201" t="s">
        <v>57</v>
      </c>
      <c r="D268" s="201">
        <v>1</v>
      </c>
      <c r="E268" s="201" t="s">
        <v>82</v>
      </c>
      <c r="F268" s="201" t="s">
        <v>239</v>
      </c>
      <c r="G268" s="201">
        <v>13</v>
      </c>
      <c r="H268" s="201" t="s">
        <v>641</v>
      </c>
      <c r="I268" s="201">
        <v>347</v>
      </c>
      <c r="J268" s="201"/>
      <c r="K268" s="201" t="s">
        <v>157</v>
      </c>
      <c r="L268" s="201"/>
      <c r="M268" s="201"/>
      <c r="N268" s="201">
        <v>8</v>
      </c>
      <c r="O268" s="201">
        <v>96</v>
      </c>
      <c r="P268" s="209"/>
      <c r="Q268" s="205"/>
      <c r="R268" s="204"/>
      <c r="S268" s="204">
        <f>'INFORME DIARIO MAQUINARIA'!$R268-'INFORME DIARIO MAQUINARIA'!$Q268</f>
        <v>0</v>
      </c>
      <c r="T268" s="203"/>
      <c r="U268" s="106"/>
      <c r="V268" s="106" t="str">
        <f>IF(U268-T268=0,"",U268-T268)</f>
        <v/>
      </c>
      <c r="W268" s="106"/>
      <c r="X268" s="106"/>
      <c r="Y268" s="106" t="str">
        <f>IF(X268-W268=0,"",X268-W268)</f>
        <v/>
      </c>
      <c r="Z268" s="106"/>
      <c r="AA268" s="106"/>
      <c r="AB268" s="106">
        <f>'INFORME DIARIO MAQUINARIA'!$AA268-'INFORME DIARIO MAQUINARIA'!$Z268</f>
        <v>0</v>
      </c>
      <c r="AC268" s="106"/>
      <c r="AD268" s="106"/>
      <c r="AE268" s="106" t="str">
        <f>IF(AD268-AC268=0,"",AD268-AC268)</f>
        <v/>
      </c>
      <c r="AF268" s="106"/>
      <c r="AG268" s="106"/>
      <c r="AH268" s="106" t="str">
        <f>IF(AG268-AF268=0,"",AG268-AF268)</f>
        <v/>
      </c>
      <c r="AI268" s="106"/>
      <c r="AJ268" s="106"/>
      <c r="AK268" s="106"/>
      <c r="AL268" s="106"/>
      <c r="AM268" s="106" t="str">
        <f>IF((AK268+AJ268)-AL268=0,"",(AK268+AJ268)-AL268)</f>
        <v/>
      </c>
      <c r="AN268" s="120" t="str">
        <f>IF(OR(AM268="",V268="",V268=0),"",ROUND(AM268/V268,2))</f>
        <v/>
      </c>
      <c r="AO268" s="106" t="str">
        <f>IF(OR(Y268="",AM268="",AM268=0),"",ROUND(Y268/AM268,2))</f>
        <v/>
      </c>
      <c r="AP268" s="106" t="str">
        <f>IF(OR(AM268="",Y268="",Y268=0),"",ROUND(AM268/Y268,2))</f>
        <v/>
      </c>
      <c r="AQ268" s="106" t="str">
        <f>IF(OR(L268="",V268="",V268=0),"",ROUND(L268/V268,1))</f>
        <v/>
      </c>
      <c r="AR268" s="106" t="str">
        <f>IF(OR('INFORME DIARIO MAQUINARIA'!$O268="",'INFORME DIARIO MAQUINARIA'!$AH268="",'INFORME DIARIO MAQUINARIA'!$AH268=0),"",ROUND('INFORME DIARIO MAQUINARIA'!$O268/'INFORME DIARIO MAQUINARIA'!$AH268,1))</f>
        <v/>
      </c>
      <c r="AS268" s="189" t="str">
        <f>IFERROR(IF(OR(V268="",AE268="",V268&lt;=0,AE268&lt;0),"",AE268/V268),"")</f>
        <v/>
      </c>
      <c r="AT268" s="106"/>
      <c r="AU268" s="106"/>
      <c r="AV268" s="106"/>
      <c r="AW268" s="106"/>
      <c r="AX268" s="106"/>
      <c r="AY268" s="106"/>
      <c r="AZ268" s="121"/>
    </row>
    <row r="269" spans="2:52" s="235" customFormat="1" ht="37.5" hidden="1" customHeight="1" x14ac:dyDescent="0.25">
      <c r="B269" s="268">
        <v>46204</v>
      </c>
      <c r="C269" s="201" t="s">
        <v>57</v>
      </c>
      <c r="D269" s="201">
        <v>1</v>
      </c>
      <c r="E269" s="201" t="s">
        <v>553</v>
      </c>
      <c r="F269" s="201" t="s">
        <v>202</v>
      </c>
      <c r="G269" s="201">
        <v>13</v>
      </c>
      <c r="H269" s="201" t="s">
        <v>641</v>
      </c>
      <c r="I269" s="201">
        <v>347</v>
      </c>
      <c r="J269" s="201"/>
      <c r="K269" s="201" t="s">
        <v>159</v>
      </c>
      <c r="L269" s="201"/>
      <c r="M269" s="201">
        <v>228</v>
      </c>
      <c r="N269" s="201"/>
      <c r="O269" s="201"/>
      <c r="P269" s="209"/>
      <c r="Q269" s="205"/>
      <c r="R269" s="204"/>
      <c r="S269" s="204">
        <f>'INFORME DIARIO MAQUINARIA'!$R269-'INFORME DIARIO MAQUINARIA'!$Q269</f>
        <v>0</v>
      </c>
      <c r="T269" s="203"/>
      <c r="U269" s="106"/>
      <c r="V269" s="106" t="str">
        <f>IF(U269-T269=0,"",U269-T269)</f>
        <v/>
      </c>
      <c r="W269" s="106"/>
      <c r="X269" s="106"/>
      <c r="Y269" s="106" t="str">
        <f>IF(X269-W269=0,"",X269-W269)</f>
        <v/>
      </c>
      <c r="Z269" s="106"/>
      <c r="AA269" s="106"/>
      <c r="AB269" s="106">
        <f>'INFORME DIARIO MAQUINARIA'!$AA269-'INFORME DIARIO MAQUINARIA'!$Z269</f>
        <v>0</v>
      </c>
      <c r="AC269" s="106"/>
      <c r="AD269" s="106"/>
      <c r="AE269" s="106" t="str">
        <f>IF(AD269-AC269=0,"",AD269-AC269)</f>
        <v/>
      </c>
      <c r="AF269" s="106"/>
      <c r="AG269" s="106"/>
      <c r="AH269" s="106" t="str">
        <f>IF(AG269-AF269=0,"",AG269-AF269)</f>
        <v/>
      </c>
      <c r="AI269" s="106"/>
      <c r="AJ269" s="106"/>
      <c r="AK269" s="106"/>
      <c r="AL269" s="106"/>
      <c r="AM269" s="106" t="str">
        <f>IF((AK269+AJ269)-AL269=0,"",(AK269+AJ269)-AL269)</f>
        <v/>
      </c>
      <c r="AN269" s="120" t="str">
        <f>IF(OR(AM269="",V269="",V269=0),"",ROUND(AM269/V269,2))</f>
        <v/>
      </c>
      <c r="AO269" s="106" t="str">
        <f>IF(OR(Y269="",AM269="",AM269=0),"",ROUND(Y269/AM269,2))</f>
        <v/>
      </c>
      <c r="AP269" s="106" t="str">
        <f>IF(OR(AM269="",Y269="",Y269=0),"",ROUND(AM269/Y269,2))</f>
        <v/>
      </c>
      <c r="AQ269" s="106" t="str">
        <f>IF(OR(L269="",V269="",V269=0),"",ROUND(L269/V269,1))</f>
        <v/>
      </c>
      <c r="AR269" s="106" t="str">
        <f>IF(OR('INFORME DIARIO MAQUINARIA'!$O269="",'INFORME DIARIO MAQUINARIA'!$AH269="",'INFORME DIARIO MAQUINARIA'!$AH269=0),"",ROUND('INFORME DIARIO MAQUINARIA'!$O269/'INFORME DIARIO MAQUINARIA'!$AH269,1))</f>
        <v/>
      </c>
      <c r="AS269" s="189" t="str">
        <f>IFERROR(IF(OR(V269="",AE269="",V269&lt;=0,AE269&lt;0),"",AE269/V269),"")</f>
        <v/>
      </c>
      <c r="AT269" s="106"/>
      <c r="AU269" s="106"/>
      <c r="AV269" s="106"/>
      <c r="AW269" s="106"/>
      <c r="AX269" s="106"/>
      <c r="AY269" s="106"/>
      <c r="AZ269" s="121"/>
    </row>
    <row r="270" spans="2:52" s="235" customFormat="1" ht="30.75" hidden="1" customHeight="1" x14ac:dyDescent="0.25">
      <c r="B270" s="268">
        <v>46204</v>
      </c>
      <c r="C270" s="201" t="s">
        <v>353</v>
      </c>
      <c r="D270" s="201">
        <v>1</v>
      </c>
      <c r="E270" s="201" t="s">
        <v>367</v>
      </c>
      <c r="F270" s="201" t="s">
        <v>579</v>
      </c>
      <c r="G270" s="201">
        <v>13</v>
      </c>
      <c r="H270" s="201" t="s">
        <v>641</v>
      </c>
      <c r="I270" s="201">
        <v>347</v>
      </c>
      <c r="J270" s="201"/>
      <c r="K270" s="201" t="s">
        <v>365</v>
      </c>
      <c r="L270" s="201">
        <v>2110</v>
      </c>
      <c r="M270" s="201"/>
      <c r="N270" s="201"/>
      <c r="O270" s="201"/>
      <c r="P270" s="209"/>
      <c r="Q270" s="205"/>
      <c r="R270" s="204"/>
      <c r="S270" s="204">
        <f>'INFORME DIARIO MAQUINARIA'!$R270-'INFORME DIARIO MAQUINARIA'!$Q270</f>
        <v>0</v>
      </c>
      <c r="T270" s="203"/>
      <c r="U270" s="106"/>
      <c r="V270" s="106" t="str">
        <f>IF(U270-T270=0,"",U270-T270)</f>
        <v/>
      </c>
      <c r="W270" s="106"/>
      <c r="X270" s="106"/>
      <c r="Y270" s="106" t="str">
        <f>IF(X270-W270=0,"",X270-W270)</f>
        <v/>
      </c>
      <c r="Z270" s="106"/>
      <c r="AA270" s="106"/>
      <c r="AB270" s="106">
        <f>'INFORME DIARIO MAQUINARIA'!$AA270-'INFORME DIARIO MAQUINARIA'!$Z270</f>
        <v>0</v>
      </c>
      <c r="AC270" s="106"/>
      <c r="AD270" s="106"/>
      <c r="AE270" s="106" t="str">
        <f>IF(AD270-AC270=0,"",AD270-AC270)</f>
        <v/>
      </c>
      <c r="AF270" s="106"/>
      <c r="AG270" s="106"/>
      <c r="AH270" s="106" t="str">
        <f>IF(AG270-AF270=0,"",AG270-AF270)</f>
        <v/>
      </c>
      <c r="AI270" s="106"/>
      <c r="AJ270" s="106"/>
      <c r="AK270" s="106"/>
      <c r="AL270" s="106"/>
      <c r="AM270" s="106" t="str">
        <f>IF((AK270+AJ270)-AL270=0,"",(AK270+AJ270)-AL270)</f>
        <v/>
      </c>
      <c r="AN270" s="120" t="str">
        <f>IF(OR(AM270="",V270="",V270=0),"",ROUND(AM270/V270,2))</f>
        <v/>
      </c>
      <c r="AO270" s="106" t="str">
        <f>IF(OR(Y270="",AM270="",AM270=0),"",ROUND(Y270/AM270,2))</f>
        <v/>
      </c>
      <c r="AP270" s="106" t="str">
        <f>IF(OR(AM270="",Y270="",Y270=0),"",ROUND(AM270/Y270,2))</f>
        <v/>
      </c>
      <c r="AQ270" s="106" t="str">
        <f>IF(OR(L270="",V270="",V270=0),"",ROUND(L270/V270,1))</f>
        <v/>
      </c>
      <c r="AR270" s="106" t="str">
        <f>IF(OR('INFORME DIARIO MAQUINARIA'!$O270="",'INFORME DIARIO MAQUINARIA'!$AH270="",'INFORME DIARIO MAQUINARIA'!$AH270=0),"",ROUND('INFORME DIARIO MAQUINARIA'!$O270/'INFORME DIARIO MAQUINARIA'!$AH270,1))</f>
        <v/>
      </c>
      <c r="AS270" s="189" t="str">
        <f>IFERROR(IF(OR(V270="",AE270="",V270&lt;=0,AE270&lt;0),"",AE270/V270),"")</f>
        <v/>
      </c>
      <c r="AT270" s="106"/>
      <c r="AU270" s="106"/>
      <c r="AV270" s="106"/>
      <c r="AW270" s="106"/>
      <c r="AX270" s="106"/>
      <c r="AY270" s="106"/>
      <c r="AZ270" s="121"/>
    </row>
    <row r="271" spans="2:52" s="235" customFormat="1" ht="36" hidden="1" customHeight="1" thickBot="1" x14ac:dyDescent="0.3">
      <c r="B271" s="268">
        <v>46204</v>
      </c>
      <c r="C271" s="201" t="s">
        <v>353</v>
      </c>
      <c r="D271" s="201">
        <v>1</v>
      </c>
      <c r="E271" s="201" t="s">
        <v>100</v>
      </c>
      <c r="F271" s="201" t="s">
        <v>99</v>
      </c>
      <c r="G271" s="201">
        <v>13</v>
      </c>
      <c r="H271" s="201" t="s">
        <v>640</v>
      </c>
      <c r="I271" s="201">
        <v>400</v>
      </c>
      <c r="J271" s="201"/>
      <c r="K271" s="201" t="s">
        <v>157</v>
      </c>
      <c r="L271" s="201"/>
      <c r="M271" s="201"/>
      <c r="N271" s="201">
        <v>11</v>
      </c>
      <c r="O271" s="201">
        <v>132</v>
      </c>
      <c r="P271" s="209"/>
      <c r="Q271" s="205"/>
      <c r="R271" s="204"/>
      <c r="S271" s="204">
        <f>'INFORME DIARIO MAQUINARIA'!$R271-'INFORME DIARIO MAQUINARIA'!$Q271</f>
        <v>0</v>
      </c>
      <c r="T271" s="203"/>
      <c r="U271" s="106"/>
      <c r="V271" s="106" t="str">
        <f>IF(U271-T271=0,"",U271-T271)</f>
        <v/>
      </c>
      <c r="W271" s="106"/>
      <c r="X271" s="106"/>
      <c r="Y271" s="106" t="str">
        <f>IF(X271-W271=0,"",X271-W271)</f>
        <v/>
      </c>
      <c r="Z271" s="106"/>
      <c r="AA271" s="106"/>
      <c r="AB271" s="106">
        <f>'INFORME DIARIO MAQUINARIA'!$AA271-'INFORME DIARIO MAQUINARIA'!$Z271</f>
        <v>0</v>
      </c>
      <c r="AC271" s="106"/>
      <c r="AD271" s="106"/>
      <c r="AE271" s="106" t="str">
        <f>IF(AD271-AC271=0,"",AD271-AC271)</f>
        <v/>
      </c>
      <c r="AF271" s="106"/>
      <c r="AG271" s="106"/>
      <c r="AH271" s="106" t="str">
        <f>IF(AG271-AF271=0,"",AG271-AF271)</f>
        <v/>
      </c>
      <c r="AI271" s="106"/>
      <c r="AJ271" s="106"/>
      <c r="AK271" s="106"/>
      <c r="AL271" s="106"/>
      <c r="AM271" s="106" t="str">
        <f>IF((AK271+AJ271)-AL271=0,"",(AK271+AJ271)-AL271)</f>
        <v/>
      </c>
      <c r="AN271" s="120" t="str">
        <f>IF(OR(AM271="",V271="",V271=0),"",ROUND(AM271/V271,2))</f>
        <v/>
      </c>
      <c r="AO271" s="106" t="str">
        <f>IF(OR(Y271="",AM271="",AM271=0),"",ROUND(Y271/AM271,2))</f>
        <v/>
      </c>
      <c r="AP271" s="106" t="str">
        <f>IF(OR(AM271="",Y271="",Y271=0),"",ROUND(AM271/Y271,2))</f>
        <v/>
      </c>
      <c r="AQ271" s="106" t="str">
        <f>IF(OR(L271="",V271="",V271=0),"",ROUND(L271/V271,1))</f>
        <v/>
      </c>
      <c r="AR271" s="106" t="str">
        <f>IF(OR('INFORME DIARIO MAQUINARIA'!$O271="",'INFORME DIARIO MAQUINARIA'!$AH271="",'INFORME DIARIO MAQUINARIA'!$AH271=0),"",ROUND('INFORME DIARIO MAQUINARIA'!$O271/'INFORME DIARIO MAQUINARIA'!$AH271,1))</f>
        <v/>
      </c>
      <c r="AS271" s="189" t="str">
        <f>IFERROR(IF(OR(V271="",AE271="",V271&lt;=0,AE271&lt;0),"",AE271/V271),"")</f>
        <v/>
      </c>
      <c r="AT271" s="106"/>
      <c r="AU271" s="106"/>
      <c r="AV271" s="106"/>
      <c r="AW271" s="106"/>
      <c r="AX271" s="106"/>
      <c r="AY271" s="106"/>
      <c r="AZ271" s="121"/>
    </row>
    <row r="272" spans="2:52" s="235" customFormat="1" ht="40.5" hidden="1" customHeight="1" x14ac:dyDescent="0.25">
      <c r="B272" s="252">
        <v>46205</v>
      </c>
      <c r="C272" s="311" t="s">
        <v>56</v>
      </c>
      <c r="D272" s="212">
        <v>1</v>
      </c>
      <c r="E272" s="212" t="s">
        <v>553</v>
      </c>
      <c r="F272" s="212" t="s">
        <v>202</v>
      </c>
      <c r="G272" s="212">
        <v>5</v>
      </c>
      <c r="H272" s="212" t="s">
        <v>106</v>
      </c>
      <c r="I272" s="212">
        <v>213</v>
      </c>
      <c r="J272" s="212"/>
      <c r="K272" s="212" t="s">
        <v>632</v>
      </c>
      <c r="L272" s="212"/>
      <c r="M272" s="212"/>
      <c r="N272" s="212"/>
      <c r="O272" s="212"/>
      <c r="P272" s="211">
        <v>150</v>
      </c>
      <c r="Q272" s="205"/>
      <c r="R272" s="204"/>
      <c r="S272" s="204">
        <f>'INFORME DIARIO MAQUINARIA'!$R272-'INFORME DIARIO MAQUINARIA'!$Q272</f>
        <v>0</v>
      </c>
      <c r="T272" s="203"/>
      <c r="U272" s="106"/>
      <c r="V272" s="106" t="str">
        <f>IF(U272-T272=0,"",U272-T272)</f>
        <v/>
      </c>
      <c r="W272" s="106"/>
      <c r="X272" s="106"/>
      <c r="Y272" s="106" t="str">
        <f>IF(X272-W272=0,"",X272-W272)</f>
        <v/>
      </c>
      <c r="Z272" s="106"/>
      <c r="AA272" s="106"/>
      <c r="AB272" s="106">
        <f>'INFORME DIARIO MAQUINARIA'!$AA272-'INFORME DIARIO MAQUINARIA'!$Z272</f>
        <v>0</v>
      </c>
      <c r="AC272" s="106"/>
      <c r="AD272" s="106"/>
      <c r="AE272" s="106" t="str">
        <f>IF(AD272-AC272=0,"",AD272-AC272)</f>
        <v/>
      </c>
      <c r="AF272" s="106"/>
      <c r="AG272" s="106"/>
      <c r="AH272" s="106" t="str">
        <f>IF(AG272-AF272=0,"",AG272-AF272)</f>
        <v/>
      </c>
      <c r="AI272" s="106"/>
      <c r="AJ272" s="106"/>
      <c r="AK272" s="106"/>
      <c r="AL272" s="106"/>
      <c r="AM272" s="106" t="str">
        <f>IF((AK272+AJ272)-AL272=0,"",(AK272+AJ272)-AL272)</f>
        <v/>
      </c>
      <c r="AN272" s="120" t="str">
        <f>IF(OR(AM272="",V272="",V272=0),"",ROUND(AM272/V272,2))</f>
        <v/>
      </c>
      <c r="AO272" s="106" t="str">
        <f>IF(OR(Y272="",AM272="",AM272=0),"",ROUND(Y272/AM272,2))</f>
        <v/>
      </c>
      <c r="AP272" s="106" t="str">
        <f>IF(OR(AM272="",Y272="",Y272=0),"",ROUND(AM272/Y272,2))</f>
        <v/>
      </c>
      <c r="AQ272" s="106" t="str">
        <f>IF(OR(L272="",V272="",V272=0),"",ROUND(L272/V272,1))</f>
        <v/>
      </c>
      <c r="AR272" s="106" t="str">
        <f>IF(OR('INFORME DIARIO MAQUINARIA'!$O272="",'INFORME DIARIO MAQUINARIA'!$AH272="",'INFORME DIARIO MAQUINARIA'!$AH272=0),"",ROUND('INFORME DIARIO MAQUINARIA'!$O272/'INFORME DIARIO MAQUINARIA'!$AH272,1))</f>
        <v/>
      </c>
      <c r="AS272" s="189" t="str">
        <f>IFERROR(IF(OR(V272="",AE272="",V272&lt;=0,AE272&lt;0),"",AE272/V272),"")</f>
        <v/>
      </c>
      <c r="AT272" s="106"/>
      <c r="AU272" s="106"/>
      <c r="AV272" s="106"/>
      <c r="AW272" s="106"/>
      <c r="AX272" s="106"/>
      <c r="AY272" s="106"/>
      <c r="AZ272" s="121"/>
    </row>
    <row r="273" spans="2:52" s="235" customFormat="1" ht="42" hidden="1" customHeight="1" x14ac:dyDescent="0.25">
      <c r="B273" s="268">
        <v>46205</v>
      </c>
      <c r="C273" s="309" t="s">
        <v>122</v>
      </c>
      <c r="D273" s="201">
        <v>1</v>
      </c>
      <c r="E273" s="201" t="s">
        <v>553</v>
      </c>
      <c r="F273" s="201" t="s">
        <v>202</v>
      </c>
      <c r="G273" s="201">
        <v>5</v>
      </c>
      <c r="H273" s="201" t="s">
        <v>106</v>
      </c>
      <c r="I273" s="201">
        <v>213</v>
      </c>
      <c r="J273" s="201"/>
      <c r="K273" s="201" t="s">
        <v>293</v>
      </c>
      <c r="L273" s="201"/>
      <c r="M273" s="201"/>
      <c r="N273" s="201"/>
      <c r="O273" s="201"/>
      <c r="P273" s="209"/>
      <c r="Q273" s="205"/>
      <c r="R273" s="204"/>
      <c r="S273" s="204">
        <f>'INFORME DIARIO MAQUINARIA'!$R273-'INFORME DIARIO MAQUINARIA'!$Q273</f>
        <v>0</v>
      </c>
      <c r="T273" s="203"/>
      <c r="U273" s="106"/>
      <c r="V273" s="106" t="str">
        <f>IF(U273-T273=0,"",U273-T273)</f>
        <v/>
      </c>
      <c r="W273" s="106"/>
      <c r="X273" s="106"/>
      <c r="Y273" s="106" t="str">
        <f>IF(X273-W273=0,"",X273-W273)</f>
        <v/>
      </c>
      <c r="Z273" s="106"/>
      <c r="AA273" s="106"/>
      <c r="AB273" s="106">
        <f>'INFORME DIARIO MAQUINARIA'!$AA273-'INFORME DIARIO MAQUINARIA'!$Z273</f>
        <v>0</v>
      </c>
      <c r="AC273" s="106"/>
      <c r="AD273" s="106"/>
      <c r="AE273" s="106" t="str">
        <f>IF(AD273-AC273=0,"",AD273-AC273)</f>
        <v/>
      </c>
      <c r="AF273" s="106"/>
      <c r="AG273" s="106"/>
      <c r="AH273" s="106" t="str">
        <f>IF(AG273-AF273=0,"",AG273-AF273)</f>
        <v/>
      </c>
      <c r="AI273" s="106"/>
      <c r="AJ273" s="106"/>
      <c r="AK273" s="106"/>
      <c r="AL273" s="106"/>
      <c r="AM273" s="106" t="str">
        <f>IF((AK273+AJ273)-AL273=0,"",(AK273+AJ273)-AL273)</f>
        <v/>
      </c>
      <c r="AN273" s="120" t="str">
        <f>IF(OR(AM273="",V273="",V273=0),"",ROUND(AM273/V273,2))</f>
        <v/>
      </c>
      <c r="AO273" s="106" t="str">
        <f>IF(OR(Y273="",AM273="",AM273=0),"",ROUND(Y273/AM273,2))</f>
        <v/>
      </c>
      <c r="AP273" s="106" t="str">
        <f>IF(OR(AM273="",Y273="",Y273=0),"",ROUND(AM273/Y273,2))</f>
        <v/>
      </c>
      <c r="AQ273" s="106" t="str">
        <f>IF(OR(L273="",V273="",V273=0),"",ROUND(L273/V273,1))</f>
        <v/>
      </c>
      <c r="AR273" s="106" t="str">
        <f>IF(OR('INFORME DIARIO MAQUINARIA'!$O273="",'INFORME DIARIO MAQUINARIA'!$AH273="",'INFORME DIARIO MAQUINARIA'!$AH273=0),"",ROUND('INFORME DIARIO MAQUINARIA'!$O273/'INFORME DIARIO MAQUINARIA'!$AH273,1))</f>
        <v/>
      </c>
      <c r="AS273" s="189" t="str">
        <f>IFERROR(IF(OR(V273="",AE273="",V273&lt;=0,AE273&lt;0),"",AE273/V273),"")</f>
        <v/>
      </c>
      <c r="AT273" s="106"/>
      <c r="AU273" s="106"/>
      <c r="AV273" s="106"/>
      <c r="AW273" s="106"/>
      <c r="AX273" s="106"/>
      <c r="AY273" s="106"/>
      <c r="AZ273" s="121"/>
    </row>
    <row r="274" spans="2:52" s="235" customFormat="1" ht="35.25" hidden="1" customHeight="1" thickBot="1" x14ac:dyDescent="0.3">
      <c r="B274" s="268">
        <v>46205</v>
      </c>
      <c r="C274" s="309" t="s">
        <v>56</v>
      </c>
      <c r="D274" s="201">
        <v>1</v>
      </c>
      <c r="E274" s="201" t="s">
        <v>228</v>
      </c>
      <c r="F274" s="201" t="s">
        <v>354</v>
      </c>
      <c r="G274" s="201">
        <v>5</v>
      </c>
      <c r="H274" s="201" t="s">
        <v>639</v>
      </c>
      <c r="I274" s="201">
        <v>213</v>
      </c>
      <c r="J274" s="201"/>
      <c r="K274" s="201" t="s">
        <v>307</v>
      </c>
      <c r="L274" s="201"/>
      <c r="M274" s="201"/>
      <c r="N274" s="201">
        <v>5</v>
      </c>
      <c r="O274" s="201">
        <v>60</v>
      </c>
      <c r="P274" s="209"/>
      <c r="Q274" s="205"/>
      <c r="R274" s="204"/>
      <c r="S274" s="204">
        <f>'INFORME DIARIO MAQUINARIA'!$R274-'INFORME DIARIO MAQUINARIA'!$Q274</f>
        <v>0</v>
      </c>
      <c r="T274" s="203"/>
      <c r="U274" s="106"/>
      <c r="V274" s="106" t="str">
        <f>IF(U274-T274=0,"",U274-T274)</f>
        <v/>
      </c>
      <c r="W274" s="106"/>
      <c r="X274" s="106"/>
      <c r="Y274" s="106" t="str">
        <f>IF(X274-W274=0,"",X274-W274)</f>
        <v/>
      </c>
      <c r="Z274" s="106"/>
      <c r="AA274" s="106"/>
      <c r="AB274" s="106">
        <f>'INFORME DIARIO MAQUINARIA'!$AA274-'INFORME DIARIO MAQUINARIA'!$Z274</f>
        <v>0</v>
      </c>
      <c r="AC274" s="106"/>
      <c r="AD274" s="106"/>
      <c r="AE274" s="106" t="str">
        <f>IF(AD274-AC274=0,"",AD274-AC274)</f>
        <v/>
      </c>
      <c r="AF274" s="106"/>
      <c r="AG274" s="106"/>
      <c r="AH274" s="106" t="str">
        <f>IF(AG274-AF274=0,"",AG274-AF274)</f>
        <v/>
      </c>
      <c r="AI274" s="106"/>
      <c r="AJ274" s="106"/>
      <c r="AK274" s="106"/>
      <c r="AL274" s="106"/>
      <c r="AM274" s="106" t="str">
        <f>IF((AK274+AJ274)-AL274=0,"",(AK274+AJ274)-AL274)</f>
        <v/>
      </c>
      <c r="AN274" s="120" t="str">
        <f>IF(OR(AM274="",V274="",V274=0),"",ROUND(AM274/V274,2))</f>
        <v/>
      </c>
      <c r="AO274" s="106" t="str">
        <f>IF(OR(Y274="",AM274="",AM274=0),"",ROUND(Y274/AM274,2))</f>
        <v/>
      </c>
      <c r="AP274" s="106" t="str">
        <f>IF(OR(AM274="",Y274="",Y274=0),"",ROUND(AM274/Y274,2))</f>
        <v/>
      </c>
      <c r="AQ274" s="106" t="str">
        <f>IF(OR(L274="",V274="",V274=0),"",ROUND(L274/V274,1))</f>
        <v/>
      </c>
      <c r="AR274" s="106" t="str">
        <f>IF(OR('INFORME DIARIO MAQUINARIA'!$O274="",'INFORME DIARIO MAQUINARIA'!$AH274="",'INFORME DIARIO MAQUINARIA'!$AH274=0),"",ROUND('INFORME DIARIO MAQUINARIA'!$O274/'INFORME DIARIO MAQUINARIA'!$AH274,1))</f>
        <v/>
      </c>
      <c r="AS274" s="189" t="str">
        <f>IFERROR(IF(OR(V274="",AE274="",V274&lt;=0,AE274&lt;0),"",AE274/V274),"")</f>
        <v/>
      </c>
      <c r="AT274" s="106"/>
      <c r="AU274" s="106"/>
      <c r="AV274" s="106"/>
      <c r="AW274" s="106"/>
      <c r="AX274" s="106"/>
      <c r="AY274" s="106"/>
      <c r="AZ274" s="121"/>
    </row>
    <row r="275" spans="2:52" s="235" customFormat="1" ht="41.25" hidden="1" customHeight="1" x14ac:dyDescent="0.25">
      <c r="B275" s="252">
        <v>46205</v>
      </c>
      <c r="C275" s="311" t="s">
        <v>56</v>
      </c>
      <c r="D275" s="212">
        <v>1</v>
      </c>
      <c r="E275" s="212" t="s">
        <v>382</v>
      </c>
      <c r="F275" s="212" t="s">
        <v>163</v>
      </c>
      <c r="G275" s="212">
        <v>7</v>
      </c>
      <c r="H275" s="212" t="s">
        <v>638</v>
      </c>
      <c r="I275" s="212">
        <v>286</v>
      </c>
      <c r="J275" s="212"/>
      <c r="K275" s="212" t="s">
        <v>365</v>
      </c>
      <c r="L275" s="212">
        <v>1700</v>
      </c>
      <c r="M275" s="212"/>
      <c r="N275" s="212"/>
      <c r="O275" s="212"/>
      <c r="P275" s="211"/>
      <c r="Q275" s="205"/>
      <c r="R275" s="204"/>
      <c r="S275" s="204">
        <f>'INFORME DIARIO MAQUINARIA'!$R275-'INFORME DIARIO MAQUINARIA'!$Q275</f>
        <v>0</v>
      </c>
      <c r="T275" s="203"/>
      <c r="U275" s="106"/>
      <c r="V275" s="106" t="str">
        <f>IF(U275-T275=0,"",U275-T275)</f>
        <v/>
      </c>
      <c r="W275" s="106"/>
      <c r="X275" s="106"/>
      <c r="Y275" s="106" t="str">
        <f>IF(X275-W275=0,"",X275-W275)</f>
        <v/>
      </c>
      <c r="Z275" s="106"/>
      <c r="AA275" s="106"/>
      <c r="AB275" s="106">
        <f>'INFORME DIARIO MAQUINARIA'!$AA275-'INFORME DIARIO MAQUINARIA'!$Z275</f>
        <v>0</v>
      </c>
      <c r="AC275" s="106"/>
      <c r="AD275" s="106"/>
      <c r="AE275" s="106" t="str">
        <f>IF(AD275-AC275=0,"",AD275-AC275)</f>
        <v/>
      </c>
      <c r="AF275" s="106"/>
      <c r="AG275" s="106"/>
      <c r="AH275" s="106" t="str">
        <f>IF(AG275-AF275=0,"",AG275-AF275)</f>
        <v/>
      </c>
      <c r="AI275" s="106"/>
      <c r="AJ275" s="106"/>
      <c r="AK275" s="106"/>
      <c r="AL275" s="106"/>
      <c r="AM275" s="106" t="str">
        <f>IF((AK275+AJ275)-AL275=0,"",(AK275+AJ275)-AL275)</f>
        <v/>
      </c>
      <c r="AN275" s="120" t="str">
        <f>IF(OR(AM275="",V275="",V275=0),"",ROUND(AM275/V275,2))</f>
        <v/>
      </c>
      <c r="AO275" s="106" t="str">
        <f>IF(OR(Y275="",AM275="",AM275=0),"",ROUND(Y275/AM275,2))</f>
        <v/>
      </c>
      <c r="AP275" s="106" t="str">
        <f>IF(OR(AM275="",Y275="",Y275=0),"",ROUND(AM275/Y275,2))</f>
        <v/>
      </c>
      <c r="AQ275" s="106" t="str">
        <f>IF(OR(L275="",V275="",V275=0),"",ROUND(L275/V275,1))</f>
        <v/>
      </c>
      <c r="AR275" s="106" t="str">
        <f>IF(OR('INFORME DIARIO MAQUINARIA'!$O275="",'INFORME DIARIO MAQUINARIA'!$AH275="",'INFORME DIARIO MAQUINARIA'!$AH275=0),"",ROUND('INFORME DIARIO MAQUINARIA'!$O275/'INFORME DIARIO MAQUINARIA'!$AH275,1))</f>
        <v/>
      </c>
      <c r="AS275" s="189" t="str">
        <f>IFERROR(IF(OR(V275="",AE275="",V275&lt;=0,AE275&lt;0),"",AE275/V275),"")</f>
        <v/>
      </c>
      <c r="AT275" s="106"/>
      <c r="AU275" s="106"/>
      <c r="AV275" s="106"/>
      <c r="AW275" s="106"/>
      <c r="AX275" s="106"/>
      <c r="AY275" s="106"/>
      <c r="AZ275" s="121"/>
    </row>
    <row r="276" spans="2:52" s="235" customFormat="1" ht="40.5" hidden="1" customHeight="1" x14ac:dyDescent="0.25">
      <c r="B276" s="268">
        <v>46205</v>
      </c>
      <c r="C276" s="309" t="s">
        <v>56</v>
      </c>
      <c r="D276" s="201">
        <v>1</v>
      </c>
      <c r="E276" s="201" t="s">
        <v>195</v>
      </c>
      <c r="F276" s="201" t="s">
        <v>221</v>
      </c>
      <c r="G276" s="201">
        <v>7</v>
      </c>
      <c r="H276" s="201" t="s">
        <v>638</v>
      </c>
      <c r="I276" s="201">
        <v>286</v>
      </c>
      <c r="J276" s="201"/>
      <c r="K276" s="201" t="s">
        <v>157</v>
      </c>
      <c r="L276" s="201"/>
      <c r="M276" s="201"/>
      <c r="N276" s="201">
        <v>3</v>
      </c>
      <c r="O276" s="201">
        <v>36</v>
      </c>
      <c r="P276" s="209"/>
      <c r="Q276" s="205"/>
      <c r="R276" s="204"/>
      <c r="S276" s="204">
        <f>'INFORME DIARIO MAQUINARIA'!$R276-'INFORME DIARIO MAQUINARIA'!$Q276</f>
        <v>0</v>
      </c>
      <c r="T276" s="203"/>
      <c r="U276" s="106"/>
      <c r="V276" s="106" t="str">
        <f>IF(U276-T276=0,"",U276-T276)</f>
        <v/>
      </c>
      <c r="W276" s="106"/>
      <c r="X276" s="106"/>
      <c r="Y276" s="106" t="str">
        <f>IF(X276-W276=0,"",X276-W276)</f>
        <v/>
      </c>
      <c r="Z276" s="106"/>
      <c r="AA276" s="106"/>
      <c r="AB276" s="106">
        <f>'INFORME DIARIO MAQUINARIA'!$AA276-'INFORME DIARIO MAQUINARIA'!$Z276</f>
        <v>0</v>
      </c>
      <c r="AC276" s="106"/>
      <c r="AD276" s="106"/>
      <c r="AE276" s="106" t="str">
        <f>IF(AD276-AC276=0,"",AD276-AC276)</f>
        <v/>
      </c>
      <c r="AF276" s="106"/>
      <c r="AG276" s="106"/>
      <c r="AH276" s="106" t="str">
        <f>IF(AG276-AF276=0,"",AG276-AF276)</f>
        <v/>
      </c>
      <c r="AI276" s="106"/>
      <c r="AJ276" s="106"/>
      <c r="AK276" s="106"/>
      <c r="AL276" s="106"/>
      <c r="AM276" s="106" t="str">
        <f>IF((AK276+AJ276)-AL276=0,"",(AK276+AJ276)-AL276)</f>
        <v/>
      </c>
      <c r="AN276" s="120" t="str">
        <f>IF(OR(AM276="",V276="",V276=0),"",ROUND(AM276/V276,2))</f>
        <v/>
      </c>
      <c r="AO276" s="106" t="str">
        <f>IF(OR(Y276="",AM276="",AM276=0),"",ROUND(Y276/AM276,2))</f>
        <v/>
      </c>
      <c r="AP276" s="106" t="str">
        <f>IF(OR(AM276="",Y276="",Y276=0),"",ROUND(AM276/Y276,2))</f>
        <v/>
      </c>
      <c r="AQ276" s="106" t="str">
        <f>IF(OR(L276="",V276="",V276=0),"",ROUND(L276/V276,1))</f>
        <v/>
      </c>
      <c r="AR276" s="106" t="str">
        <f>IF(OR('INFORME DIARIO MAQUINARIA'!$O276="",'INFORME DIARIO MAQUINARIA'!$AH276="",'INFORME DIARIO MAQUINARIA'!$AH276=0),"",ROUND('INFORME DIARIO MAQUINARIA'!$O276/'INFORME DIARIO MAQUINARIA'!$AH276,1))</f>
        <v/>
      </c>
      <c r="AS276" s="189" t="str">
        <f>IFERROR(IF(OR(V276="",AE276="",V276&lt;=0,AE276&lt;0),"",AE276/V276),"")</f>
        <v/>
      </c>
      <c r="AT276" s="106"/>
      <c r="AU276" s="106"/>
      <c r="AV276" s="106"/>
      <c r="AW276" s="106"/>
      <c r="AX276" s="106"/>
      <c r="AY276" s="106"/>
      <c r="AZ276" s="121"/>
    </row>
    <row r="277" spans="2:52" s="235" customFormat="1" ht="53.25" hidden="1" customHeight="1" x14ac:dyDescent="0.25">
      <c r="B277" s="268">
        <v>46205</v>
      </c>
      <c r="C277" s="309" t="s">
        <v>56</v>
      </c>
      <c r="D277" s="201">
        <v>1</v>
      </c>
      <c r="E277" s="201" t="s">
        <v>206</v>
      </c>
      <c r="F277" s="201" t="s">
        <v>88</v>
      </c>
      <c r="G277" s="201">
        <v>7</v>
      </c>
      <c r="H277" s="201" t="s">
        <v>637</v>
      </c>
      <c r="I277" s="201">
        <v>286</v>
      </c>
      <c r="J277" s="201"/>
      <c r="K277" s="201" t="s">
        <v>159</v>
      </c>
      <c r="L277" s="201"/>
      <c r="M277" s="201">
        <v>72</v>
      </c>
      <c r="N277" s="201"/>
      <c r="O277" s="201"/>
      <c r="P277" s="209"/>
      <c r="Q277" s="205"/>
      <c r="R277" s="204"/>
      <c r="S277" s="204">
        <f>'INFORME DIARIO MAQUINARIA'!$R277-'INFORME DIARIO MAQUINARIA'!$Q277</f>
        <v>0</v>
      </c>
      <c r="T277" s="203"/>
      <c r="U277" s="106"/>
      <c r="V277" s="106" t="str">
        <f>IF(U277-T277=0,"",U277-T277)</f>
        <v/>
      </c>
      <c r="W277" s="106"/>
      <c r="X277" s="106"/>
      <c r="Y277" s="106" t="str">
        <f>IF(X277-W277=0,"",X277-W277)</f>
        <v/>
      </c>
      <c r="Z277" s="106"/>
      <c r="AA277" s="106"/>
      <c r="AB277" s="106">
        <f>'INFORME DIARIO MAQUINARIA'!$AA277-'INFORME DIARIO MAQUINARIA'!$Z277</f>
        <v>0</v>
      </c>
      <c r="AC277" s="106"/>
      <c r="AD277" s="106"/>
      <c r="AE277" s="106" t="str">
        <f>IF(AD277-AC277=0,"",AD277-AC277)</f>
        <v/>
      </c>
      <c r="AF277" s="106"/>
      <c r="AG277" s="106"/>
      <c r="AH277" s="106" t="str">
        <f>IF(AG277-AF277=0,"",AG277-AF277)</f>
        <v/>
      </c>
      <c r="AI277" s="106"/>
      <c r="AJ277" s="106"/>
      <c r="AK277" s="106"/>
      <c r="AL277" s="106"/>
      <c r="AM277" s="106" t="str">
        <f>IF((AK277+AJ277)-AL277=0,"",(AK277+AJ277)-AL277)</f>
        <v/>
      </c>
      <c r="AN277" s="120" t="str">
        <f>IF(OR(AM277="",V277="",V277=0),"",ROUND(AM277/V277,2))</f>
        <v/>
      </c>
      <c r="AO277" s="106" t="str">
        <f>IF(OR(Y277="",AM277="",AM277=0),"",ROUND(Y277/AM277,2))</f>
        <v/>
      </c>
      <c r="AP277" s="106" t="str">
        <f>IF(OR(AM277="",Y277="",Y277=0),"",ROUND(AM277/Y277,2))</f>
        <v/>
      </c>
      <c r="AQ277" s="106" t="str">
        <f>IF(OR(L277="",V277="",V277=0),"",ROUND(L277/V277,1))</f>
        <v/>
      </c>
      <c r="AR277" s="106" t="str">
        <f>IF(OR('INFORME DIARIO MAQUINARIA'!$O277="",'INFORME DIARIO MAQUINARIA'!$AH277="",'INFORME DIARIO MAQUINARIA'!$AH277=0),"",ROUND('INFORME DIARIO MAQUINARIA'!$O277/'INFORME DIARIO MAQUINARIA'!$AH277,1))</f>
        <v/>
      </c>
      <c r="AS277" s="189" t="str">
        <f>IFERROR(IF(OR(V277="",AE277="",V277&lt;=0,AE277&lt;0),"",AE277/V277),"")</f>
        <v/>
      </c>
      <c r="AT277" s="106"/>
      <c r="AU277" s="106"/>
      <c r="AV277" s="106"/>
      <c r="AW277" s="106"/>
      <c r="AX277" s="106"/>
      <c r="AY277" s="106"/>
      <c r="AZ277" s="121"/>
    </row>
    <row r="278" spans="2:52" s="235" customFormat="1" ht="131.25" hidden="1" customHeight="1" x14ac:dyDescent="0.25">
      <c r="B278" s="268">
        <v>46205</v>
      </c>
      <c r="C278" s="309" t="s">
        <v>56</v>
      </c>
      <c r="D278" s="201">
        <v>1</v>
      </c>
      <c r="E278" s="201" t="s">
        <v>206</v>
      </c>
      <c r="F278" s="201" t="s">
        <v>88</v>
      </c>
      <c r="G278" s="201">
        <v>7</v>
      </c>
      <c r="H278" s="201" t="s">
        <v>480</v>
      </c>
      <c r="I278" s="201">
        <v>289</v>
      </c>
      <c r="J278" s="201"/>
      <c r="K278" s="201" t="s">
        <v>636</v>
      </c>
      <c r="L278" s="201">
        <v>300</v>
      </c>
      <c r="M278" s="201"/>
      <c r="N278" s="201"/>
      <c r="O278" s="201"/>
      <c r="P278" s="209">
        <v>12</v>
      </c>
      <c r="Q278" s="205"/>
      <c r="R278" s="204"/>
      <c r="S278" s="204">
        <f>'INFORME DIARIO MAQUINARIA'!$R278-'INFORME DIARIO MAQUINARIA'!$Q278</f>
        <v>0</v>
      </c>
      <c r="T278" s="203"/>
      <c r="U278" s="106"/>
      <c r="V278" s="106" t="str">
        <f>IF(U278-T278=0,"",U278-T278)</f>
        <v/>
      </c>
      <c r="W278" s="106"/>
      <c r="X278" s="106"/>
      <c r="Y278" s="106" t="str">
        <f>IF(X278-W278=0,"",X278-W278)</f>
        <v/>
      </c>
      <c r="Z278" s="106"/>
      <c r="AA278" s="106"/>
      <c r="AB278" s="106">
        <f>'INFORME DIARIO MAQUINARIA'!$AA278-'INFORME DIARIO MAQUINARIA'!$Z278</f>
        <v>0</v>
      </c>
      <c r="AC278" s="106"/>
      <c r="AD278" s="106"/>
      <c r="AE278" s="106" t="str">
        <f>IF(AD278-AC278=0,"",AD278-AC278)</f>
        <v/>
      </c>
      <c r="AF278" s="106"/>
      <c r="AG278" s="106"/>
      <c r="AH278" s="106" t="str">
        <f>IF(AG278-AF278=0,"",AG278-AF278)</f>
        <v/>
      </c>
      <c r="AI278" s="106"/>
      <c r="AJ278" s="106"/>
      <c r="AK278" s="106"/>
      <c r="AL278" s="106"/>
      <c r="AM278" s="106" t="str">
        <f>IF((AK278+AJ278)-AL278=0,"",(AK278+AJ278)-AL278)</f>
        <v/>
      </c>
      <c r="AN278" s="120" t="str">
        <f>IF(OR(AM278="",V278="",V278=0),"",ROUND(AM278/V278,2))</f>
        <v/>
      </c>
      <c r="AO278" s="106" t="str">
        <f>IF(OR(Y278="",AM278="",AM278=0),"",ROUND(Y278/AM278,2))</f>
        <v/>
      </c>
      <c r="AP278" s="106" t="str">
        <f>IF(OR(AM278="",Y278="",Y278=0),"",ROUND(AM278/Y278,2))</f>
        <v/>
      </c>
      <c r="AQ278" s="106" t="str">
        <f>IF(OR(L278="",V278="",V278=0),"",ROUND(L278/V278,1))</f>
        <v/>
      </c>
      <c r="AR278" s="106" t="str">
        <f>IF(OR('INFORME DIARIO MAQUINARIA'!$O278="",'INFORME DIARIO MAQUINARIA'!$AH278="",'INFORME DIARIO MAQUINARIA'!$AH278=0),"",ROUND('INFORME DIARIO MAQUINARIA'!$O278/'INFORME DIARIO MAQUINARIA'!$AH278,1))</f>
        <v/>
      </c>
      <c r="AS278" s="189" t="str">
        <f>IFERROR(IF(OR(V278="",AE278="",V278&lt;=0,AE278&lt;0),"",AE278/V278),"")</f>
        <v/>
      </c>
      <c r="AT278" s="106"/>
      <c r="AU278" s="106"/>
      <c r="AV278" s="106"/>
      <c r="AW278" s="106"/>
      <c r="AX278" s="106"/>
      <c r="AY278" s="106"/>
      <c r="AZ278" s="121"/>
    </row>
    <row r="279" spans="2:52" s="235" customFormat="1" ht="43.5" hidden="1" customHeight="1" x14ac:dyDescent="0.25">
      <c r="B279" s="268">
        <v>46205</v>
      </c>
      <c r="C279" s="309" t="s">
        <v>56</v>
      </c>
      <c r="D279" s="201">
        <v>1</v>
      </c>
      <c r="E279" s="201" t="s">
        <v>86</v>
      </c>
      <c r="F279" s="201" t="s">
        <v>85</v>
      </c>
      <c r="G279" s="201">
        <v>7</v>
      </c>
      <c r="H279" s="201" t="s">
        <v>635</v>
      </c>
      <c r="I279" s="201">
        <v>233</v>
      </c>
      <c r="J279" s="201"/>
      <c r="K279" s="201" t="s">
        <v>157</v>
      </c>
      <c r="L279" s="201"/>
      <c r="M279" s="201"/>
      <c r="N279" s="201">
        <v>3</v>
      </c>
      <c r="O279" s="201">
        <v>36</v>
      </c>
      <c r="P279" s="209"/>
      <c r="Q279" s="205"/>
      <c r="R279" s="204"/>
      <c r="S279" s="204">
        <f>'INFORME DIARIO MAQUINARIA'!$R279-'INFORME DIARIO MAQUINARIA'!$Q279</f>
        <v>0</v>
      </c>
      <c r="T279" s="203"/>
      <c r="U279" s="106"/>
      <c r="V279" s="106" t="str">
        <f>IF(U279-T279=0,"",U279-T279)</f>
        <v/>
      </c>
      <c r="W279" s="106"/>
      <c r="X279" s="106"/>
      <c r="Y279" s="106" t="str">
        <f>IF(X279-W279=0,"",X279-W279)</f>
        <v/>
      </c>
      <c r="Z279" s="106"/>
      <c r="AA279" s="106"/>
      <c r="AB279" s="197">
        <f>'INFORME DIARIO MAQUINARIA'!$AA279-'INFORME DIARIO MAQUINARIA'!$Z279</f>
        <v>0</v>
      </c>
      <c r="AC279" s="106"/>
      <c r="AD279" s="106"/>
      <c r="AE279" s="106" t="str">
        <f>IF(AD279-AC279=0,"",AD279-AC279)</f>
        <v/>
      </c>
      <c r="AF279" s="106"/>
      <c r="AG279" s="106"/>
      <c r="AH279" s="106" t="str">
        <f>IF(AG279-AF279=0,"",AG279-AF279)</f>
        <v/>
      </c>
      <c r="AI279" s="106"/>
      <c r="AJ279" s="106"/>
      <c r="AK279" s="106"/>
      <c r="AL279" s="106"/>
      <c r="AM279" s="106" t="str">
        <f>IF((AK279+AJ279)-AL279=0,"",(AK279+AJ279)-AL279)</f>
        <v/>
      </c>
      <c r="AN279" s="120" t="str">
        <f>IF(OR(AM279="",V279="",V279=0),"",ROUND(AM279/V279,2))</f>
        <v/>
      </c>
      <c r="AO279" s="106" t="str">
        <f>IF(OR(Y279="",AM279="",AM279=0),"",ROUND(Y279/AM279,2))</f>
        <v/>
      </c>
      <c r="AP279" s="106" t="str">
        <f>IF(OR(AM279="",Y279="",Y279=0),"",ROUND(AM279/Y279,2))</f>
        <v/>
      </c>
      <c r="AQ279" s="106" t="str">
        <f>IF(OR(L279="",V279="",V279=0),"",ROUND(L279/V279,1))</f>
        <v/>
      </c>
      <c r="AR279" s="106" t="str">
        <f>IF(OR('INFORME DIARIO MAQUINARIA'!$O279="",'INFORME DIARIO MAQUINARIA'!$AH279="",'INFORME DIARIO MAQUINARIA'!$AH279=0),"",ROUND('INFORME DIARIO MAQUINARIA'!$O279/'INFORME DIARIO MAQUINARIA'!$AH279,1))</f>
        <v/>
      </c>
      <c r="AS279" s="189" t="str">
        <f>IFERROR(IF(OR(V279="",AE279="",V279&lt;=0,AE279&lt;0),"",AE279/V279),"")</f>
        <v/>
      </c>
      <c r="AT279" s="106"/>
      <c r="AU279" s="106"/>
      <c r="AV279" s="106"/>
      <c r="AW279" s="106"/>
      <c r="AX279" s="106"/>
      <c r="AY279" s="106"/>
      <c r="AZ279" s="121"/>
    </row>
    <row r="280" spans="2:52" s="235" customFormat="1" ht="45.75" hidden="1" customHeight="1" thickBot="1" x14ac:dyDescent="0.3">
      <c r="B280" s="268">
        <v>46205</v>
      </c>
      <c r="C280" s="309" t="s">
        <v>56</v>
      </c>
      <c r="D280" s="201">
        <v>1</v>
      </c>
      <c r="E280" s="201" t="s">
        <v>193</v>
      </c>
      <c r="F280" s="201" t="s">
        <v>358</v>
      </c>
      <c r="G280" s="201">
        <v>7</v>
      </c>
      <c r="H280" s="201" t="s">
        <v>634</v>
      </c>
      <c r="I280" s="201">
        <v>233</v>
      </c>
      <c r="J280" s="201"/>
      <c r="K280" s="201" t="s">
        <v>365</v>
      </c>
      <c r="L280" s="201">
        <v>1600</v>
      </c>
      <c r="M280" s="201"/>
      <c r="N280" s="201"/>
      <c r="O280" s="201"/>
      <c r="P280" s="209"/>
      <c r="Q280" s="205"/>
      <c r="R280" s="204"/>
      <c r="S280" s="204">
        <f>'INFORME DIARIO MAQUINARIA'!$R280-'INFORME DIARIO MAQUINARIA'!$Q280</f>
        <v>0</v>
      </c>
      <c r="T280" s="203"/>
      <c r="U280" s="106"/>
      <c r="V280" s="106" t="str">
        <f>IF(U280-T280=0,"",U280-T280)</f>
        <v/>
      </c>
      <c r="W280" s="106"/>
      <c r="X280" s="106"/>
      <c r="Y280" s="106" t="str">
        <f>IF(X280-W280=0,"",X280-W280)</f>
        <v/>
      </c>
      <c r="Z280" s="106"/>
      <c r="AA280" s="106"/>
      <c r="AB280" s="106">
        <f>'INFORME DIARIO MAQUINARIA'!$AA280-'INFORME DIARIO MAQUINARIA'!$Z280</f>
        <v>0</v>
      </c>
      <c r="AC280" s="106"/>
      <c r="AD280" s="106"/>
      <c r="AE280" s="106" t="str">
        <f>IF(AD280-AC280=0,"",AD280-AC280)</f>
        <v/>
      </c>
      <c r="AF280" s="106"/>
      <c r="AG280" s="106"/>
      <c r="AH280" s="106" t="str">
        <f>IF(AG280-AF280=0,"",AG280-AF280)</f>
        <v/>
      </c>
      <c r="AI280" s="106"/>
      <c r="AJ280" s="106"/>
      <c r="AK280" s="106"/>
      <c r="AL280" s="106"/>
      <c r="AM280" s="106" t="str">
        <f>IF((AK280+AJ280)-AL280=0,"",(AK280+AJ280)-AL280)</f>
        <v/>
      </c>
      <c r="AN280" s="120" t="str">
        <f>IF(OR(AM280="",V280="",V280=0),"",ROUND(AM280/V280,2))</f>
        <v/>
      </c>
      <c r="AO280" s="106" t="str">
        <f>IF(OR(Y280="",AM280="",AM280=0),"",ROUND(Y280/AM280,2))</f>
        <v/>
      </c>
      <c r="AP280" s="106" t="str">
        <f>IF(OR(AM280="",Y280="",Y280=0),"",ROUND(AM280/Y280,2))</f>
        <v/>
      </c>
      <c r="AQ280" s="106" t="str">
        <f>IF(OR(L280="",V280="",V280=0),"",ROUND(L280/V280,1))</f>
        <v/>
      </c>
      <c r="AR280" s="106" t="str">
        <f>IF(OR('INFORME DIARIO MAQUINARIA'!$O280="",'INFORME DIARIO MAQUINARIA'!$AH280="",'INFORME DIARIO MAQUINARIA'!$AH280=0),"",ROUND('INFORME DIARIO MAQUINARIA'!$O280/'INFORME DIARIO MAQUINARIA'!$AH280,1))</f>
        <v/>
      </c>
      <c r="AS280" s="189" t="str">
        <f>IFERROR(IF(OR(V280="",AE280="",V280&lt;=0,AE280&lt;0),"",AE280/V280),"")</f>
        <v/>
      </c>
      <c r="AT280" s="106"/>
      <c r="AU280" s="106"/>
      <c r="AV280" s="106"/>
      <c r="AW280" s="106"/>
      <c r="AX280" s="106"/>
      <c r="AY280" s="106"/>
      <c r="AZ280" s="121"/>
    </row>
    <row r="281" spans="2:52" s="235" customFormat="1" ht="35.25" hidden="1" customHeight="1" x14ac:dyDescent="0.25">
      <c r="B281" s="342">
        <v>46205</v>
      </c>
      <c r="C281" s="341" t="s">
        <v>56</v>
      </c>
      <c r="D281" s="340">
        <v>1</v>
      </c>
      <c r="E281" s="340" t="s">
        <v>387</v>
      </c>
      <c r="F281" s="340" t="s">
        <v>169</v>
      </c>
      <c r="G281" s="340">
        <v>8</v>
      </c>
      <c r="H281" s="212" t="s">
        <v>633</v>
      </c>
      <c r="I281" s="212">
        <v>239</v>
      </c>
      <c r="J281" s="212"/>
      <c r="K281" s="212" t="s">
        <v>566</v>
      </c>
      <c r="L281" s="212">
        <v>1700</v>
      </c>
      <c r="M281" s="212"/>
      <c r="N281" s="212"/>
      <c r="O281" s="212"/>
      <c r="P281" s="211"/>
      <c r="Q281" s="205"/>
      <c r="R281" s="204"/>
      <c r="S281" s="204">
        <f>'INFORME DIARIO MAQUINARIA'!$R281-'INFORME DIARIO MAQUINARIA'!$Q281</f>
        <v>0</v>
      </c>
      <c r="T281" s="203"/>
      <c r="U281" s="106"/>
      <c r="V281" s="106" t="str">
        <f>IF(U281-T281=0,"",U281-T281)</f>
        <v/>
      </c>
      <c r="W281" s="106"/>
      <c r="X281" s="106"/>
      <c r="Y281" s="106" t="str">
        <f>IF(X281-W281=0,"",X281-W281)</f>
        <v/>
      </c>
      <c r="Z281" s="106"/>
      <c r="AA281" s="106"/>
      <c r="AB281" s="106">
        <f>'INFORME DIARIO MAQUINARIA'!$AA281-'INFORME DIARIO MAQUINARIA'!$Z281</f>
        <v>0</v>
      </c>
      <c r="AC281" s="106"/>
      <c r="AD281" s="106"/>
      <c r="AE281" s="106" t="str">
        <f>IF(AD281-AC281=0,"",AD281-AC281)</f>
        <v/>
      </c>
      <c r="AF281" s="106"/>
      <c r="AG281" s="106"/>
      <c r="AH281" s="106" t="str">
        <f>IF(AG281-AF281=0,"",AG281-AF281)</f>
        <v/>
      </c>
      <c r="AI281" s="106"/>
      <c r="AJ281" s="106"/>
      <c r="AK281" s="106"/>
      <c r="AL281" s="106"/>
      <c r="AM281" s="106" t="str">
        <f>IF((AK281+AJ281)-AL281=0,"",(AK281+AJ281)-AL281)</f>
        <v/>
      </c>
      <c r="AN281" s="120" t="str">
        <f>IF(OR(AM281="",V281="",V281=0),"",ROUND(AM281/V281,2))</f>
        <v/>
      </c>
      <c r="AO281" s="106" t="str">
        <f>IF(OR(Y281="",AM281="",AM281=0),"",ROUND(Y281/AM281,2))</f>
        <v/>
      </c>
      <c r="AP281" s="106" t="str">
        <f>IF(OR(AM281="",Y281="",Y281=0),"",ROUND(AM281/Y281,2))</f>
        <v/>
      </c>
      <c r="AQ281" s="106" t="str">
        <f>IF(OR(L281="",V281="",V281=0),"",ROUND(L281/V281,1))</f>
        <v/>
      </c>
      <c r="AR281" s="106" t="str">
        <f>IF(OR('INFORME DIARIO MAQUINARIA'!$O281="",'INFORME DIARIO MAQUINARIA'!$AH281="",'INFORME DIARIO MAQUINARIA'!$AH281=0),"",ROUND('INFORME DIARIO MAQUINARIA'!$O281/'INFORME DIARIO MAQUINARIA'!$AH281,1))</f>
        <v/>
      </c>
      <c r="AS281" s="189" t="str">
        <f>IFERROR(IF(OR(V281="",AE281="",V281&lt;=0,AE281&lt;0),"",AE281/V281),"")</f>
        <v/>
      </c>
      <c r="AT281" s="106"/>
      <c r="AU281" s="106"/>
      <c r="AV281" s="106"/>
      <c r="AW281" s="106"/>
      <c r="AX281" s="106"/>
      <c r="AY281" s="106"/>
      <c r="AZ281" s="121"/>
    </row>
    <row r="282" spans="2:52" s="235" customFormat="1" ht="33" hidden="1" customHeight="1" x14ac:dyDescent="0.25">
      <c r="B282" s="339">
        <v>46205</v>
      </c>
      <c r="C282" s="338" t="s">
        <v>56</v>
      </c>
      <c r="D282" s="337">
        <v>1</v>
      </c>
      <c r="E282" s="337" t="s">
        <v>170</v>
      </c>
      <c r="F282" s="337" t="s">
        <v>459</v>
      </c>
      <c r="G282" s="337">
        <v>8</v>
      </c>
      <c r="H282" s="201" t="s">
        <v>633</v>
      </c>
      <c r="I282" s="201">
        <v>158</v>
      </c>
      <c r="J282" s="201"/>
      <c r="K282" s="201" t="s">
        <v>566</v>
      </c>
      <c r="L282" s="201">
        <v>1700</v>
      </c>
      <c r="M282" s="201"/>
      <c r="N282" s="201"/>
      <c r="O282" s="201"/>
      <c r="P282" s="209"/>
      <c r="Q282" s="205"/>
      <c r="R282" s="204"/>
      <c r="S282" s="204">
        <f>'INFORME DIARIO MAQUINARIA'!$R282-'INFORME DIARIO MAQUINARIA'!$Q282</f>
        <v>0</v>
      </c>
      <c r="T282" s="203"/>
      <c r="U282" s="106"/>
      <c r="V282" s="106" t="str">
        <f>IF(U282-T282=0,"",U282-T282)</f>
        <v/>
      </c>
      <c r="W282" s="106"/>
      <c r="X282" s="106"/>
      <c r="Y282" s="106" t="str">
        <f>IF(X282-W282=0,"",X282-W282)</f>
        <v/>
      </c>
      <c r="Z282" s="106"/>
      <c r="AA282" s="106"/>
      <c r="AB282" s="106">
        <f>'INFORME DIARIO MAQUINARIA'!$AA282-'INFORME DIARIO MAQUINARIA'!$Z282</f>
        <v>0</v>
      </c>
      <c r="AC282" s="106"/>
      <c r="AD282" s="106"/>
      <c r="AE282" s="106" t="str">
        <f>IF(AD282-AC282=0,"",AD282-AC282)</f>
        <v/>
      </c>
      <c r="AF282" s="106"/>
      <c r="AG282" s="106"/>
      <c r="AH282" s="106" t="str">
        <f>IF(AG282-AF282=0,"",AG282-AF282)</f>
        <v/>
      </c>
      <c r="AI282" s="106"/>
      <c r="AJ282" s="106"/>
      <c r="AK282" s="106"/>
      <c r="AL282" s="106"/>
      <c r="AM282" s="106" t="str">
        <f>IF((AK282+AJ282)-AL282=0,"",(AK282+AJ282)-AL282)</f>
        <v/>
      </c>
      <c r="AN282" s="120" t="str">
        <f>IF(OR(AM282="",V282="",V282=0),"",ROUND(AM282/V282,2))</f>
        <v/>
      </c>
      <c r="AO282" s="106" t="str">
        <f>IF(OR(Y282="",AM282="",AM282=0),"",ROUND(Y282/AM282,2))</f>
        <v/>
      </c>
      <c r="AP282" s="106" t="str">
        <f>IF(OR(AM282="",Y282="",Y282=0),"",ROUND(AM282/Y282,2))</f>
        <v/>
      </c>
      <c r="AQ282" s="106" t="str">
        <f>IF(OR(L282="",V282="",V282=0),"",ROUND(L282/V282,1))</f>
        <v/>
      </c>
      <c r="AR282" s="106" t="str">
        <f>IF(OR('INFORME DIARIO MAQUINARIA'!$O282="",'INFORME DIARIO MAQUINARIA'!$AH282="",'INFORME DIARIO MAQUINARIA'!$AH282=0),"",ROUND('INFORME DIARIO MAQUINARIA'!$O282/'INFORME DIARIO MAQUINARIA'!$AH282,1))</f>
        <v/>
      </c>
      <c r="AS282" s="189" t="str">
        <f>IFERROR(IF(OR(V282="",AE282="",V282&lt;=0,AE282&lt;0),"",AE282/V282),"")</f>
        <v/>
      </c>
      <c r="AT282" s="106"/>
      <c r="AU282" s="106"/>
      <c r="AV282" s="106"/>
      <c r="AW282" s="106"/>
      <c r="AX282" s="106"/>
      <c r="AY282" s="106"/>
      <c r="AZ282" s="121"/>
    </row>
    <row r="283" spans="2:52" s="235" customFormat="1" ht="33.75" hidden="1" customHeight="1" x14ac:dyDescent="0.25">
      <c r="B283" s="339">
        <v>46205</v>
      </c>
      <c r="C283" s="338" t="s">
        <v>56</v>
      </c>
      <c r="D283" s="337">
        <v>1</v>
      </c>
      <c r="E283" s="337" t="s">
        <v>187</v>
      </c>
      <c r="F283" s="337" t="s">
        <v>186</v>
      </c>
      <c r="G283" s="337">
        <v>8</v>
      </c>
      <c r="H283" s="201" t="s">
        <v>633</v>
      </c>
      <c r="I283" s="201">
        <v>158</v>
      </c>
      <c r="J283" s="201"/>
      <c r="K283" s="201" t="s">
        <v>159</v>
      </c>
      <c r="L283" s="201"/>
      <c r="M283" s="201">
        <v>180</v>
      </c>
      <c r="N283" s="201"/>
      <c r="O283" s="201"/>
      <c r="P283" s="209"/>
      <c r="Q283" s="205"/>
      <c r="R283" s="204"/>
      <c r="S283" s="156">
        <f>'INFORME DIARIO MAQUINARIA'!$R283-'INFORME DIARIO MAQUINARIA'!$Q283</f>
        <v>0</v>
      </c>
      <c r="T283" s="203"/>
      <c r="U283" s="106"/>
      <c r="V283" s="106" t="str">
        <f>IF(U283-T283=0,"",U283-T283)</f>
        <v/>
      </c>
      <c r="W283" s="106"/>
      <c r="X283" s="106"/>
      <c r="Y283" s="106" t="str">
        <f>IF(X283-W283=0,"",X283-W283)</f>
        <v/>
      </c>
      <c r="Z283" s="106"/>
      <c r="AA283" s="106"/>
      <c r="AB283" s="106">
        <f>'INFORME DIARIO MAQUINARIA'!$AA283-'INFORME DIARIO MAQUINARIA'!$Z283</f>
        <v>0</v>
      </c>
      <c r="AC283" s="106"/>
      <c r="AD283" s="106"/>
      <c r="AE283" s="106" t="str">
        <f>IF(AD283-AC283=0,"",AD283-AC283)</f>
        <v/>
      </c>
      <c r="AF283" s="106"/>
      <c r="AG283" s="106"/>
      <c r="AH283" s="106" t="str">
        <f>IF(AG283-AF283=0,"",AG283-AF283)</f>
        <v/>
      </c>
      <c r="AI283" s="106"/>
      <c r="AJ283" s="106"/>
      <c r="AK283" s="106"/>
      <c r="AL283" s="106"/>
      <c r="AM283" s="106" t="str">
        <f>IF((AK283+AJ283)-AL283=0,"",(AK283+AJ283)-AL283)</f>
        <v/>
      </c>
      <c r="AN283" s="120" t="str">
        <f>IF(OR(AM283="",V283="",V283=0),"",ROUND(AM283/V283,2))</f>
        <v/>
      </c>
      <c r="AO283" s="106" t="str">
        <f>IF(OR(Y283="",AM283="",AM283=0),"",ROUND(Y283/AM283,2))</f>
        <v/>
      </c>
      <c r="AP283" s="106" t="str">
        <f>IF(OR(AM283="",Y283="",Y283=0),"",ROUND(AM283/Y283,2))</f>
        <v/>
      </c>
      <c r="AQ283" s="106" t="str">
        <f>IF(OR(L283="",V283="",V283=0),"",ROUND(L283/V283,1))</f>
        <v/>
      </c>
      <c r="AR283" s="106" t="str">
        <f>IF(OR('INFORME DIARIO MAQUINARIA'!$O283="",'INFORME DIARIO MAQUINARIA'!$AH283="",'INFORME DIARIO MAQUINARIA'!$AH283=0),"",ROUND('INFORME DIARIO MAQUINARIA'!$O283/'INFORME DIARIO MAQUINARIA'!$AH283,1))</f>
        <v/>
      </c>
      <c r="AS283" s="189" t="str">
        <f>IFERROR(IF(OR(V283="",AE283="",V283&lt;=0,AE283&lt;0),"",AE283/V283),"")</f>
        <v/>
      </c>
      <c r="AT283" s="106"/>
      <c r="AU283" s="106"/>
      <c r="AV283" s="106"/>
      <c r="AW283" s="106"/>
      <c r="AX283" s="106"/>
      <c r="AY283" s="106"/>
      <c r="AZ283" s="121"/>
    </row>
    <row r="284" spans="2:52" s="235" customFormat="1" ht="29.25" hidden="1" customHeight="1" x14ac:dyDescent="0.25">
      <c r="B284" s="339">
        <v>46205</v>
      </c>
      <c r="C284" s="338" t="s">
        <v>56</v>
      </c>
      <c r="D284" s="337">
        <v>1</v>
      </c>
      <c r="E284" s="337" t="s">
        <v>82</v>
      </c>
      <c r="F284" s="337" t="s">
        <v>239</v>
      </c>
      <c r="G284" s="337">
        <v>8</v>
      </c>
      <c r="H284" s="201" t="s">
        <v>633</v>
      </c>
      <c r="I284" s="201">
        <v>158</v>
      </c>
      <c r="J284" s="201"/>
      <c r="K284" s="201" t="s">
        <v>157</v>
      </c>
      <c r="L284" s="201"/>
      <c r="M284" s="201"/>
      <c r="N284" s="201">
        <v>8</v>
      </c>
      <c r="O284" s="201">
        <v>96</v>
      </c>
      <c r="P284" s="209"/>
      <c r="Q284" s="205"/>
      <c r="R284" s="204"/>
      <c r="S284" s="204">
        <f>'INFORME DIARIO MAQUINARIA'!$R284-'INFORME DIARIO MAQUINARIA'!$Q284</f>
        <v>0</v>
      </c>
      <c r="T284" s="203"/>
      <c r="U284" s="106"/>
      <c r="V284" s="106" t="str">
        <f>IF(U284-T284=0,"",U284-T284)</f>
        <v/>
      </c>
      <c r="W284" s="106"/>
      <c r="X284" s="106"/>
      <c r="Y284" s="106" t="str">
        <f>IF(X284-W284=0,"",X284-W284)</f>
        <v/>
      </c>
      <c r="Z284" s="106"/>
      <c r="AA284" s="106"/>
      <c r="AB284" s="106">
        <f>'INFORME DIARIO MAQUINARIA'!$AA284-'INFORME DIARIO MAQUINARIA'!$Z284</f>
        <v>0</v>
      </c>
      <c r="AC284" s="106"/>
      <c r="AD284" s="106"/>
      <c r="AE284" s="106" t="str">
        <f>IF(AD284-AC284=0,"",AD284-AC284)</f>
        <v/>
      </c>
      <c r="AF284" s="106"/>
      <c r="AG284" s="106"/>
      <c r="AH284" s="106" t="str">
        <f>IF(AG284-AF284=0,"",AG284-AF284)</f>
        <v/>
      </c>
      <c r="AI284" s="106"/>
      <c r="AJ284" s="106"/>
      <c r="AK284" s="106"/>
      <c r="AL284" s="106"/>
      <c r="AM284" s="106" t="str">
        <f>IF((AK284+AJ284)-AL284=0,"",(AK284+AJ284)-AL284)</f>
        <v/>
      </c>
      <c r="AN284" s="120" t="str">
        <f>IF(OR(AM284="",V284="",V284=0),"",ROUND(AM284/V284,2))</f>
        <v/>
      </c>
      <c r="AO284" s="106" t="str">
        <f>IF(OR(Y284="",AM284="",AM284=0),"",ROUND(Y284/AM284,2))</f>
        <v/>
      </c>
      <c r="AP284" s="106" t="str">
        <f>IF(OR(AM284="",Y284="",Y284=0),"",ROUND(AM284/Y284,2))</f>
        <v/>
      </c>
      <c r="AQ284" s="106" t="str">
        <f>IF(OR(L284="",V284="",V284=0),"",ROUND(L284/V284,1))</f>
        <v/>
      </c>
      <c r="AR284" s="106" t="str">
        <f>IF(OR('INFORME DIARIO MAQUINARIA'!$O284="",'INFORME DIARIO MAQUINARIA'!$AH284="",'INFORME DIARIO MAQUINARIA'!$AH284=0),"",ROUND('INFORME DIARIO MAQUINARIA'!$O284/'INFORME DIARIO MAQUINARIA'!$AH284,1))</f>
        <v/>
      </c>
      <c r="AS284" s="189" t="str">
        <f>IFERROR(IF(OR(V284="",AE284="",V284&lt;=0,AE284&lt;0),"",AE284/V284),"")</f>
        <v/>
      </c>
      <c r="AT284" s="106"/>
      <c r="AU284" s="106"/>
      <c r="AV284" s="106"/>
      <c r="AW284" s="106"/>
      <c r="AX284" s="106"/>
      <c r="AY284" s="106"/>
      <c r="AZ284" s="121"/>
    </row>
    <row r="285" spans="2:52" s="235" customFormat="1" ht="33" hidden="1" customHeight="1" thickBot="1" x14ac:dyDescent="0.3">
      <c r="B285" s="339">
        <v>46205</v>
      </c>
      <c r="C285" s="338" t="s">
        <v>56</v>
      </c>
      <c r="D285" s="337">
        <v>1</v>
      </c>
      <c r="E285" s="337" t="s">
        <v>118</v>
      </c>
      <c r="F285" s="337" t="s">
        <v>524</v>
      </c>
      <c r="G285" s="337">
        <v>8</v>
      </c>
      <c r="H285" s="201" t="s">
        <v>633</v>
      </c>
      <c r="I285" s="201">
        <v>158</v>
      </c>
      <c r="J285" s="201"/>
      <c r="K285" s="201" t="s">
        <v>157</v>
      </c>
      <c r="L285" s="201"/>
      <c r="M285" s="201"/>
      <c r="N285" s="201">
        <v>7</v>
      </c>
      <c r="O285" s="201">
        <v>84</v>
      </c>
      <c r="P285" s="209"/>
      <c r="Q285" s="205"/>
      <c r="R285" s="204"/>
      <c r="S285" s="204">
        <f>'INFORME DIARIO MAQUINARIA'!$R285-'INFORME DIARIO MAQUINARIA'!$Q285</f>
        <v>0</v>
      </c>
      <c r="T285" s="203"/>
      <c r="U285" s="106"/>
      <c r="V285" s="106" t="str">
        <f>IF(U285-T285=0,"",U285-T285)</f>
        <v/>
      </c>
      <c r="W285" s="106"/>
      <c r="X285" s="106"/>
      <c r="Y285" s="106" t="str">
        <f>IF(X285-W285=0,"",X285-W285)</f>
        <v/>
      </c>
      <c r="Z285" s="106"/>
      <c r="AA285" s="106"/>
      <c r="AB285" s="106">
        <f>'INFORME DIARIO MAQUINARIA'!$AA285-'INFORME DIARIO MAQUINARIA'!$Z285</f>
        <v>0</v>
      </c>
      <c r="AC285" s="106"/>
      <c r="AD285" s="106"/>
      <c r="AE285" s="106" t="str">
        <f>IF(AD285-AC285=0,"",AD285-AC285)</f>
        <v/>
      </c>
      <c r="AF285" s="106"/>
      <c r="AG285" s="106"/>
      <c r="AH285" s="106" t="str">
        <f>IF(AG285-AF285=0,"",AG285-AF285)</f>
        <v/>
      </c>
      <c r="AI285" s="106"/>
      <c r="AJ285" s="106"/>
      <c r="AK285" s="106"/>
      <c r="AL285" s="106"/>
      <c r="AM285" s="106" t="str">
        <f>IF((AK285+AJ285)-AL285=0,"",(AK285+AJ285)-AL285)</f>
        <v/>
      </c>
      <c r="AN285" s="120" t="str">
        <f>IF(OR(AM285="",V285="",V285=0),"",ROUND(AM285/V285,2))</f>
        <v/>
      </c>
      <c r="AO285" s="106" t="str">
        <f>IF(OR(Y285="",AM285="",AM285=0),"",ROUND(Y285/AM285,2))</f>
        <v/>
      </c>
      <c r="AP285" s="106" t="str">
        <f>IF(OR(AM285="",Y285="",Y285=0),"",ROUND(AM285/Y285,2))</f>
        <v/>
      </c>
      <c r="AQ285" s="106" t="str">
        <f>IF(OR(L285="",V285="",V285=0),"",ROUND(L285/V285,1))</f>
        <v/>
      </c>
      <c r="AR285" s="106" t="str">
        <f>IF(OR('INFORME DIARIO MAQUINARIA'!$O285="",'INFORME DIARIO MAQUINARIA'!$AH285="",'INFORME DIARIO MAQUINARIA'!$AH285=0),"",ROUND('INFORME DIARIO MAQUINARIA'!$O285/'INFORME DIARIO MAQUINARIA'!$AH285,1))</f>
        <v/>
      </c>
      <c r="AS285" s="189" t="str">
        <f>IFERROR(IF(OR(V285="",AE285="",V285&lt;=0,AE285&lt;0),"",AE285/V285),"")</f>
        <v/>
      </c>
      <c r="AT285" s="106"/>
      <c r="AU285" s="106"/>
      <c r="AV285" s="106"/>
      <c r="AW285" s="106"/>
      <c r="AX285" s="106"/>
      <c r="AY285" s="106"/>
      <c r="AZ285" s="121"/>
    </row>
    <row r="286" spans="2:52" s="235" customFormat="1" ht="28.5" hidden="1" customHeight="1" x14ac:dyDescent="0.25">
      <c r="B286" s="252">
        <v>46206</v>
      </c>
      <c r="C286" s="311" t="s">
        <v>60</v>
      </c>
      <c r="D286" s="212">
        <v>1</v>
      </c>
      <c r="E286" s="212" t="s">
        <v>104</v>
      </c>
      <c r="F286" s="212" t="s">
        <v>103</v>
      </c>
      <c r="G286" s="212">
        <v>5</v>
      </c>
      <c r="H286" s="212" t="s">
        <v>582</v>
      </c>
      <c r="I286" s="212">
        <v>213</v>
      </c>
      <c r="J286" s="212"/>
      <c r="K286" s="212" t="s">
        <v>632</v>
      </c>
      <c r="L286" s="212"/>
      <c r="M286" s="212"/>
      <c r="N286" s="212"/>
      <c r="O286" s="212"/>
      <c r="P286" s="211">
        <v>90</v>
      </c>
      <c r="Q286" s="205"/>
      <c r="R286" s="204"/>
      <c r="S286" s="204">
        <f>'INFORME DIARIO MAQUINARIA'!$R286-'INFORME DIARIO MAQUINARIA'!$Q286</f>
        <v>0</v>
      </c>
      <c r="T286" s="203"/>
      <c r="U286" s="106"/>
      <c r="V286" s="106" t="str">
        <f>IF(U286-T286=0,"",U286-T286)</f>
        <v/>
      </c>
      <c r="W286" s="106"/>
      <c r="X286" s="106"/>
      <c r="Y286" s="106" t="str">
        <f>IF(X286-W286=0,"",X286-W286)</f>
        <v/>
      </c>
      <c r="Z286" s="106"/>
      <c r="AA286" s="106"/>
      <c r="AB286" s="106">
        <f>'INFORME DIARIO MAQUINARIA'!$AA286-'INFORME DIARIO MAQUINARIA'!$Z286</f>
        <v>0</v>
      </c>
      <c r="AC286" s="106"/>
      <c r="AD286" s="106"/>
      <c r="AE286" s="106" t="str">
        <f>IF(AD286-AC286=0,"",AD286-AC286)</f>
        <v/>
      </c>
      <c r="AF286" s="106"/>
      <c r="AG286" s="106"/>
      <c r="AH286" s="106" t="str">
        <f>IF(AG286-AF286=0,"",AG286-AF286)</f>
        <v/>
      </c>
      <c r="AI286" s="106"/>
      <c r="AJ286" s="106"/>
      <c r="AK286" s="106"/>
      <c r="AL286" s="106"/>
      <c r="AM286" s="106" t="str">
        <f>IF((AK286+AJ286)-AL286=0,"",(AK286+AJ286)-AL286)</f>
        <v/>
      </c>
      <c r="AN286" s="120" t="str">
        <f>IF(OR(AM286="",V286="",V286=0),"",ROUND(AM286/V286,2))</f>
        <v/>
      </c>
      <c r="AO286" s="106" t="str">
        <f>IF(OR(Y286="",AM286="",AM286=0),"",ROUND(Y286/AM286,2))</f>
        <v/>
      </c>
      <c r="AP286" s="106" t="str">
        <f>IF(OR(AM286="",Y286="",Y286=0),"",ROUND(AM286/Y286,2))</f>
        <v/>
      </c>
      <c r="AQ286" s="106" t="str">
        <f>IF(OR(L286="",V286="",V286=0),"",ROUND(L286/V286,1))</f>
        <v/>
      </c>
      <c r="AR286" s="106" t="str">
        <f>IF(OR('INFORME DIARIO MAQUINARIA'!$O286="",'INFORME DIARIO MAQUINARIA'!$AH286="",'INFORME DIARIO MAQUINARIA'!$AH286=0),"",ROUND('INFORME DIARIO MAQUINARIA'!$O286/'INFORME DIARIO MAQUINARIA'!$AH286,1))</f>
        <v/>
      </c>
      <c r="AS286" s="189" t="str">
        <f>IFERROR(IF(OR(V286="",AE286="",V286&lt;=0,AE286&lt;0),"",AE286/V286),"")</f>
        <v/>
      </c>
      <c r="AT286" s="106"/>
      <c r="AU286" s="106"/>
      <c r="AV286" s="106"/>
      <c r="AW286" s="106"/>
      <c r="AX286" s="106"/>
      <c r="AY286" s="106"/>
      <c r="AZ286" s="121"/>
    </row>
    <row r="287" spans="2:52" s="235" customFormat="1" ht="28.5" hidden="1" customHeight="1" x14ac:dyDescent="0.25">
      <c r="B287" s="268">
        <v>46206</v>
      </c>
      <c r="C287" s="309" t="s">
        <v>60</v>
      </c>
      <c r="D287" s="201">
        <v>1</v>
      </c>
      <c r="E287" s="201" t="s">
        <v>104</v>
      </c>
      <c r="F287" s="201" t="s">
        <v>103</v>
      </c>
      <c r="G287" s="201">
        <v>5</v>
      </c>
      <c r="H287" s="201" t="s">
        <v>582</v>
      </c>
      <c r="I287" s="201">
        <v>213</v>
      </c>
      <c r="J287" s="201"/>
      <c r="K287" s="201" t="s">
        <v>293</v>
      </c>
      <c r="L287" s="201"/>
      <c r="M287" s="201">
        <v>120</v>
      </c>
      <c r="N287" s="201"/>
      <c r="O287" s="201"/>
      <c r="P287" s="209"/>
      <c r="Q287" s="205"/>
      <c r="R287" s="204"/>
      <c r="S287" s="204">
        <f>'INFORME DIARIO MAQUINARIA'!$R287-'INFORME DIARIO MAQUINARIA'!$Q287</f>
        <v>0</v>
      </c>
      <c r="T287" s="203"/>
      <c r="U287" s="106"/>
      <c r="V287" s="106" t="str">
        <f>IF(U287-T287=0,"",U287-T287)</f>
        <v/>
      </c>
      <c r="W287" s="106"/>
      <c r="X287" s="106"/>
      <c r="Y287" s="106" t="str">
        <f>IF(X287-W287=0,"",X287-W287)</f>
        <v/>
      </c>
      <c r="Z287" s="106"/>
      <c r="AA287" s="106"/>
      <c r="AB287" s="106">
        <f>'INFORME DIARIO MAQUINARIA'!$AA287-'INFORME DIARIO MAQUINARIA'!$Z287</f>
        <v>0</v>
      </c>
      <c r="AC287" s="106"/>
      <c r="AD287" s="106"/>
      <c r="AE287" s="106" t="str">
        <f>IF(AD287-AC287=0,"",AD287-AC287)</f>
        <v/>
      </c>
      <c r="AF287" s="106"/>
      <c r="AG287" s="106"/>
      <c r="AH287" s="106" t="str">
        <f>IF(AG287-AF287=0,"",AG287-AF287)</f>
        <v/>
      </c>
      <c r="AI287" s="106"/>
      <c r="AJ287" s="106"/>
      <c r="AK287" s="106"/>
      <c r="AL287" s="106"/>
      <c r="AM287" s="106" t="str">
        <f>IF((AK287+AJ287)-AL287=0,"",(AK287+AJ287)-AL287)</f>
        <v/>
      </c>
      <c r="AN287" s="120" t="str">
        <f>IF(OR(AM287="",V287="",V287=0),"",ROUND(AM287/V287,2))</f>
        <v/>
      </c>
      <c r="AO287" s="106" t="str">
        <f>IF(OR(Y287="",AM287="",AM287=0),"",ROUND(Y287/AM287,2))</f>
        <v/>
      </c>
      <c r="AP287" s="106" t="str">
        <f>IF(OR(AM287="",Y287="",Y287=0),"",ROUND(AM287/Y287,2))</f>
        <v/>
      </c>
      <c r="AQ287" s="106" t="str">
        <f>IF(OR(L287="",V287="",V287=0),"",ROUND(L287/V287,1))</f>
        <v/>
      </c>
      <c r="AR287" s="106" t="str">
        <f>IF(OR('INFORME DIARIO MAQUINARIA'!$O287="",'INFORME DIARIO MAQUINARIA'!$AH287="",'INFORME DIARIO MAQUINARIA'!$AH287=0),"",ROUND('INFORME DIARIO MAQUINARIA'!$O287/'INFORME DIARIO MAQUINARIA'!$AH287,1))</f>
        <v/>
      </c>
      <c r="AS287" s="189" t="str">
        <f>IFERROR(IF(OR(V287="",AE287="",V287&lt;=0,AE287&lt;0),"",AE287/V287),"")</f>
        <v/>
      </c>
      <c r="AT287" s="106"/>
      <c r="AU287" s="106"/>
      <c r="AV287" s="106"/>
      <c r="AW287" s="106"/>
      <c r="AX287" s="106"/>
      <c r="AY287" s="106"/>
      <c r="AZ287" s="121"/>
    </row>
    <row r="288" spans="2:52" s="235" customFormat="1" ht="28.5" hidden="1" customHeight="1" x14ac:dyDescent="0.25">
      <c r="B288" s="268">
        <v>46206</v>
      </c>
      <c r="C288" s="309" t="s">
        <v>60</v>
      </c>
      <c r="D288" s="201">
        <v>1</v>
      </c>
      <c r="E288" s="201" t="s">
        <v>195</v>
      </c>
      <c r="F288" s="201" t="s">
        <v>221</v>
      </c>
      <c r="G288" s="201">
        <v>5</v>
      </c>
      <c r="H288" s="201" t="s">
        <v>582</v>
      </c>
      <c r="I288" s="201">
        <v>213</v>
      </c>
      <c r="J288" s="201"/>
      <c r="K288" s="201" t="s">
        <v>307</v>
      </c>
      <c r="L288" s="201"/>
      <c r="M288" s="201"/>
      <c r="N288" s="201">
        <v>3</v>
      </c>
      <c r="O288" s="201">
        <v>36</v>
      </c>
      <c r="P288" s="209"/>
      <c r="Q288" s="205"/>
      <c r="R288" s="204"/>
      <c r="S288" s="204">
        <f>'INFORME DIARIO MAQUINARIA'!$R288-'INFORME DIARIO MAQUINARIA'!$Q288</f>
        <v>0</v>
      </c>
      <c r="T288" s="203"/>
      <c r="U288" s="106"/>
      <c r="V288" s="106" t="str">
        <f>IF(U288-T288=0,"",U288-T288)</f>
        <v/>
      </c>
      <c r="W288" s="106"/>
      <c r="X288" s="106"/>
      <c r="Y288" s="106" t="str">
        <f>IF(X288-W288=0,"",X288-W288)</f>
        <v/>
      </c>
      <c r="Z288" s="106"/>
      <c r="AA288" s="106"/>
      <c r="AB288" s="106">
        <f>'INFORME DIARIO MAQUINARIA'!$AA288-'INFORME DIARIO MAQUINARIA'!$Z288</f>
        <v>0</v>
      </c>
      <c r="AC288" s="106"/>
      <c r="AD288" s="106"/>
      <c r="AE288" s="106" t="str">
        <f>IF(AD288-AC288=0,"",AD288-AC288)</f>
        <v/>
      </c>
      <c r="AF288" s="106"/>
      <c r="AG288" s="106"/>
      <c r="AH288" s="106" t="str">
        <f>IF(AG288-AF288=0,"",AG288-AF288)</f>
        <v/>
      </c>
      <c r="AI288" s="106"/>
      <c r="AJ288" s="106"/>
      <c r="AK288" s="106"/>
      <c r="AL288" s="106"/>
      <c r="AM288" s="106" t="str">
        <f>IF((AK288+AJ288)-AL288=0,"",(AK288+AJ288)-AL288)</f>
        <v/>
      </c>
      <c r="AN288" s="120" t="str">
        <f>IF(OR(AM288="",V288="",V288=0),"",ROUND(AM288/V288,2))</f>
        <v/>
      </c>
      <c r="AO288" s="106" t="str">
        <f>IF(OR(Y288="",AM288="",AM288=0),"",ROUND(Y288/AM288,2))</f>
        <v/>
      </c>
      <c r="AP288" s="106" t="str">
        <f>IF(OR(AM288="",Y288="",Y288=0),"",ROUND(AM288/Y288,2))</f>
        <v/>
      </c>
      <c r="AQ288" s="106" t="str">
        <f>IF(OR(L288="",V288="",V288=0),"",ROUND(L288/V288,1))</f>
        <v/>
      </c>
      <c r="AR288" s="106" t="str">
        <f>IF(OR('INFORME DIARIO MAQUINARIA'!$O288="",'INFORME DIARIO MAQUINARIA'!$AH288="",'INFORME DIARIO MAQUINARIA'!$AH288=0),"",ROUND('INFORME DIARIO MAQUINARIA'!$O288/'INFORME DIARIO MAQUINARIA'!$AH288,1))</f>
        <v/>
      </c>
      <c r="AS288" s="189" t="str">
        <f>IFERROR(IF(OR(V288="",AE288="",V288&lt;=0,AE288&lt;0),"",AE288/V288),"")</f>
        <v/>
      </c>
      <c r="AT288" s="106"/>
      <c r="AU288" s="106"/>
      <c r="AV288" s="106"/>
      <c r="AW288" s="106"/>
      <c r="AX288" s="106"/>
      <c r="AY288" s="106"/>
      <c r="AZ288" s="121"/>
    </row>
    <row r="289" spans="2:52" s="235" customFormat="1" ht="28.5" hidden="1" customHeight="1" x14ac:dyDescent="0.25">
      <c r="B289" s="268">
        <v>46206</v>
      </c>
      <c r="C289" s="309" t="s">
        <v>60</v>
      </c>
      <c r="D289" s="201">
        <v>1</v>
      </c>
      <c r="E289" s="201" t="s">
        <v>100</v>
      </c>
      <c r="F289" s="201" t="s">
        <v>99</v>
      </c>
      <c r="G289" s="201">
        <v>5</v>
      </c>
      <c r="H289" s="201" t="s">
        <v>582</v>
      </c>
      <c r="I289" s="201">
        <v>213</v>
      </c>
      <c r="J289" s="201"/>
      <c r="K289" s="201" t="s">
        <v>307</v>
      </c>
      <c r="L289" s="201"/>
      <c r="M289" s="201"/>
      <c r="N289" s="201">
        <v>3</v>
      </c>
      <c r="O289" s="201">
        <v>36</v>
      </c>
      <c r="P289" s="209"/>
      <c r="Q289" s="205"/>
      <c r="R289" s="204"/>
      <c r="S289" s="204">
        <f>'INFORME DIARIO MAQUINARIA'!$R289-'INFORME DIARIO MAQUINARIA'!$Q289</f>
        <v>0</v>
      </c>
      <c r="T289" s="203"/>
      <c r="U289" s="106"/>
      <c r="V289" s="106" t="str">
        <f>IF(U289-T289=0,"",U289-T289)</f>
        <v/>
      </c>
      <c r="W289" s="106"/>
      <c r="X289" s="106"/>
      <c r="Y289" s="106" t="str">
        <f>IF(X289-W289=0,"",X289-W289)</f>
        <v/>
      </c>
      <c r="Z289" s="106"/>
      <c r="AA289" s="106"/>
      <c r="AB289" s="106">
        <f>'INFORME DIARIO MAQUINARIA'!$AA289-'INFORME DIARIO MAQUINARIA'!$Z289</f>
        <v>0</v>
      </c>
      <c r="AC289" s="106"/>
      <c r="AD289" s="106"/>
      <c r="AE289" s="106" t="str">
        <f>IF(AD289-AC289=0,"",AD289-AC289)</f>
        <v/>
      </c>
      <c r="AF289" s="106"/>
      <c r="AG289" s="106"/>
      <c r="AH289" s="106" t="str">
        <f>IF(AG289-AF289=0,"",AG289-AF289)</f>
        <v/>
      </c>
      <c r="AI289" s="106"/>
      <c r="AJ289" s="106"/>
      <c r="AK289" s="106"/>
      <c r="AL289" s="106"/>
      <c r="AM289" s="106" t="str">
        <f>IF((AK289+AJ289)-AL289=0,"",(AK289+AJ289)-AL289)</f>
        <v/>
      </c>
      <c r="AN289" s="120" t="str">
        <f>IF(OR(AM289="",V289="",V289=0),"",ROUND(AM289/V289,2))</f>
        <v/>
      </c>
      <c r="AO289" s="106" t="str">
        <f>IF(OR(Y289="",AM289="",AM289=0),"",ROUND(Y289/AM289,2))</f>
        <v/>
      </c>
      <c r="AP289" s="106" t="str">
        <f>IF(OR(AM289="",Y289="",Y289=0),"",ROUND(AM289/Y289,2))</f>
        <v/>
      </c>
      <c r="AQ289" s="106" t="str">
        <f>IF(OR(L289="",V289="",V289=0),"",ROUND(L289/V289,1))</f>
        <v/>
      </c>
      <c r="AR289" s="106" t="str">
        <f>IF(OR('INFORME DIARIO MAQUINARIA'!$O289="",'INFORME DIARIO MAQUINARIA'!$AH289="",'INFORME DIARIO MAQUINARIA'!$AH289=0),"",ROUND('INFORME DIARIO MAQUINARIA'!$O289/'INFORME DIARIO MAQUINARIA'!$AH289,1))</f>
        <v/>
      </c>
      <c r="AS289" s="189" t="str">
        <f>IFERROR(IF(OR(V289="",AE289="",V289&lt;=0,AE289&lt;0),"",AE289/V289),"")</f>
        <v/>
      </c>
      <c r="AT289" s="106"/>
      <c r="AU289" s="106"/>
      <c r="AV289" s="106"/>
      <c r="AW289" s="106"/>
      <c r="AX289" s="106"/>
      <c r="AY289" s="106"/>
      <c r="AZ289" s="121"/>
    </row>
    <row r="290" spans="2:52" s="235" customFormat="1" ht="28.5" hidden="1" customHeight="1" thickBot="1" x14ac:dyDescent="0.3">
      <c r="B290" s="268">
        <v>46206</v>
      </c>
      <c r="C290" s="309" t="s">
        <v>60</v>
      </c>
      <c r="D290" s="201">
        <v>1</v>
      </c>
      <c r="E290" s="201" t="s">
        <v>228</v>
      </c>
      <c r="F290" s="201" t="s">
        <v>354</v>
      </c>
      <c r="G290" s="201">
        <v>5</v>
      </c>
      <c r="H290" s="201" t="s">
        <v>582</v>
      </c>
      <c r="I290" s="201">
        <v>213</v>
      </c>
      <c r="J290" s="201"/>
      <c r="K290" s="201" t="s">
        <v>307</v>
      </c>
      <c r="L290" s="201"/>
      <c r="M290" s="201"/>
      <c r="N290" s="201">
        <v>4</v>
      </c>
      <c r="O290" s="201">
        <v>48</v>
      </c>
      <c r="P290" s="209"/>
      <c r="Q290" s="205"/>
      <c r="R290" s="204"/>
      <c r="S290" s="204">
        <f>'INFORME DIARIO MAQUINARIA'!$R290-'INFORME DIARIO MAQUINARIA'!$Q290</f>
        <v>0</v>
      </c>
      <c r="T290" s="203"/>
      <c r="U290" s="106"/>
      <c r="V290" s="106" t="str">
        <f>IF(U290-T290=0,"",U290-T290)</f>
        <v/>
      </c>
      <c r="W290" s="106"/>
      <c r="X290" s="106"/>
      <c r="Y290" s="106" t="str">
        <f>IF(X290-W290=0,"",X290-W290)</f>
        <v/>
      </c>
      <c r="Z290" s="106"/>
      <c r="AA290" s="106"/>
      <c r="AB290" s="106">
        <f>'INFORME DIARIO MAQUINARIA'!$AA290-'INFORME DIARIO MAQUINARIA'!$Z290</f>
        <v>0</v>
      </c>
      <c r="AC290" s="106"/>
      <c r="AD290" s="106"/>
      <c r="AE290" s="106" t="str">
        <f>IF(AD290-AC290=0,"",AD290-AC290)</f>
        <v/>
      </c>
      <c r="AF290" s="106"/>
      <c r="AG290" s="106"/>
      <c r="AH290" s="106" t="str">
        <f>IF(AG290-AF290=0,"",AG290-AF290)</f>
        <v/>
      </c>
      <c r="AI290" s="106"/>
      <c r="AJ290" s="106"/>
      <c r="AK290" s="106"/>
      <c r="AL290" s="106"/>
      <c r="AM290" s="106" t="str">
        <f>IF((AK290+AJ290)-AL290=0,"",(AK290+AJ290)-AL290)</f>
        <v/>
      </c>
      <c r="AN290" s="120" t="str">
        <f>IF(OR(AM290="",V290="",V290=0),"",ROUND(AM290/V290,2))</f>
        <v/>
      </c>
      <c r="AO290" s="106" t="str">
        <f>IF(OR(Y290="",AM290="",AM290=0),"",ROUND(Y290/AM290,2))</f>
        <v/>
      </c>
      <c r="AP290" s="106" t="str">
        <f>IF(OR(AM290="",Y290="",Y290=0),"",ROUND(AM290/Y290,2))</f>
        <v/>
      </c>
      <c r="AQ290" s="106" t="str">
        <f>IF(OR(L290="",V290="",V290=0),"",ROUND(L290/V290,1))</f>
        <v/>
      </c>
      <c r="AR290" s="106" t="str">
        <f>IF(OR('INFORME DIARIO MAQUINARIA'!$O290="",'INFORME DIARIO MAQUINARIA'!$AH290="",'INFORME DIARIO MAQUINARIA'!$AH290=0),"",ROUND('INFORME DIARIO MAQUINARIA'!$O290/'INFORME DIARIO MAQUINARIA'!$AH290,1))</f>
        <v/>
      </c>
      <c r="AS290" s="189" t="str">
        <f>IFERROR(IF(OR(V290="",AE290="",V290&lt;=0,AE290&lt;0),"",AE290/V290),"")</f>
        <v/>
      </c>
      <c r="AT290" s="106"/>
      <c r="AU290" s="106"/>
      <c r="AV290" s="106"/>
      <c r="AW290" s="106"/>
      <c r="AX290" s="106"/>
      <c r="AY290" s="106"/>
      <c r="AZ290" s="121"/>
    </row>
    <row r="291" spans="2:52" s="235" customFormat="1" ht="56.25" hidden="1" customHeight="1" x14ac:dyDescent="0.25">
      <c r="B291" s="252">
        <v>46206</v>
      </c>
      <c r="C291" s="311" t="s">
        <v>60</v>
      </c>
      <c r="D291" s="212">
        <v>1</v>
      </c>
      <c r="E291" s="212" t="s">
        <v>187</v>
      </c>
      <c r="F291" s="212" t="s">
        <v>186</v>
      </c>
      <c r="G291" s="212">
        <v>6</v>
      </c>
      <c r="H291" s="212" t="s">
        <v>627</v>
      </c>
      <c r="I291" s="212" t="s">
        <v>631</v>
      </c>
      <c r="J291" s="212"/>
      <c r="K291" s="212" t="s">
        <v>630</v>
      </c>
      <c r="L291" s="212"/>
      <c r="M291" s="212">
        <v>96</v>
      </c>
      <c r="N291" s="212"/>
      <c r="O291" s="212"/>
      <c r="P291" s="211"/>
      <c r="Q291" s="205"/>
      <c r="R291" s="204"/>
      <c r="S291" s="156">
        <f>'INFORME DIARIO MAQUINARIA'!$R291-'INFORME DIARIO MAQUINARIA'!$Q291</f>
        <v>0</v>
      </c>
      <c r="T291" s="203"/>
      <c r="U291" s="106"/>
      <c r="V291" s="106" t="str">
        <f>IF(U291-T291=0,"",U291-T291)</f>
        <v/>
      </c>
      <c r="W291" s="106"/>
      <c r="X291" s="106"/>
      <c r="Y291" s="106" t="str">
        <f>IF(X291-W291=0,"",X291-W291)</f>
        <v/>
      </c>
      <c r="Z291" s="106"/>
      <c r="AA291" s="106"/>
      <c r="AB291" s="106">
        <f>'INFORME DIARIO MAQUINARIA'!$AA291-'INFORME DIARIO MAQUINARIA'!$Z291</f>
        <v>0</v>
      </c>
      <c r="AC291" s="106"/>
      <c r="AD291" s="106"/>
      <c r="AE291" s="106" t="str">
        <f>IF(AD291-AC291=0,"",AD291-AC291)</f>
        <v/>
      </c>
      <c r="AF291" s="106"/>
      <c r="AG291" s="106"/>
      <c r="AH291" s="106" t="str">
        <f>IF(AG291-AF291=0,"",AG291-AF291)</f>
        <v/>
      </c>
      <c r="AI291" s="106"/>
      <c r="AJ291" s="106"/>
      <c r="AK291" s="106"/>
      <c r="AL291" s="106"/>
      <c r="AM291" s="106" t="str">
        <f>IF((AK291+AJ291)-AL291=0,"",(AK291+AJ291)-AL291)</f>
        <v/>
      </c>
      <c r="AN291" s="120" t="str">
        <f>IF(OR(AM291="",V291="",V291=0),"",ROUND(AM291/V291,2))</f>
        <v/>
      </c>
      <c r="AO291" s="106" t="str">
        <f>IF(OR(Y291="",AM291="",AM291=0),"",ROUND(Y291/AM291,2))</f>
        <v/>
      </c>
      <c r="AP291" s="106" t="str">
        <f>IF(OR(AM291="",Y291="",Y291=0),"",ROUND(AM291/Y291,2))</f>
        <v/>
      </c>
      <c r="AQ291" s="106" t="str">
        <f>IF(OR(L291="",V291="",V291=0),"",ROUND(L291/V291,1))</f>
        <v/>
      </c>
      <c r="AR291" s="106" t="str">
        <f>IF(OR('INFORME DIARIO MAQUINARIA'!$O291="",'INFORME DIARIO MAQUINARIA'!$AH291="",'INFORME DIARIO MAQUINARIA'!$AH291=0),"",ROUND('INFORME DIARIO MAQUINARIA'!$O291/'INFORME DIARIO MAQUINARIA'!$AH291,1))</f>
        <v/>
      </c>
      <c r="AS291" s="189" t="str">
        <f>IFERROR(IF(OR(V291="",AE291="",V291&lt;=0,AE291&lt;0),"",AE291/V291),"")</f>
        <v/>
      </c>
      <c r="AT291" s="106"/>
      <c r="AU291" s="106"/>
      <c r="AV291" s="106"/>
      <c r="AW291" s="106"/>
      <c r="AX291" s="106"/>
      <c r="AY291" s="106"/>
      <c r="AZ291" s="121"/>
    </row>
    <row r="292" spans="2:52" s="235" customFormat="1" ht="39" hidden="1" customHeight="1" x14ac:dyDescent="0.25">
      <c r="B292" s="268">
        <v>46206</v>
      </c>
      <c r="C292" s="309" t="s">
        <v>60</v>
      </c>
      <c r="D292" s="201">
        <v>1</v>
      </c>
      <c r="E292" s="201" t="s">
        <v>118</v>
      </c>
      <c r="F292" s="201" t="s">
        <v>524</v>
      </c>
      <c r="G292" s="201">
        <v>6</v>
      </c>
      <c r="H292" s="201" t="s">
        <v>627</v>
      </c>
      <c r="I292" s="201" t="s">
        <v>629</v>
      </c>
      <c r="J292" s="201"/>
      <c r="K292" s="201" t="s">
        <v>157</v>
      </c>
      <c r="L292" s="201"/>
      <c r="M292" s="201"/>
      <c r="N292" s="201">
        <v>1</v>
      </c>
      <c r="O292" s="201">
        <v>12</v>
      </c>
      <c r="P292" s="209"/>
      <c r="Q292" s="205"/>
      <c r="R292" s="204"/>
      <c r="S292" s="204">
        <f>'INFORME DIARIO MAQUINARIA'!$R292-'INFORME DIARIO MAQUINARIA'!$Q292</f>
        <v>0</v>
      </c>
      <c r="T292" s="203"/>
      <c r="U292" s="106"/>
      <c r="V292" s="106" t="str">
        <f>IF(U292-T292=0,"",U292-T292)</f>
        <v/>
      </c>
      <c r="W292" s="106"/>
      <c r="X292" s="106"/>
      <c r="Y292" s="106" t="str">
        <f>IF(X292-W292=0,"",X292-W292)</f>
        <v/>
      </c>
      <c r="Z292" s="106"/>
      <c r="AA292" s="106"/>
      <c r="AB292" s="106">
        <f>'INFORME DIARIO MAQUINARIA'!$AA292-'INFORME DIARIO MAQUINARIA'!$Z292</f>
        <v>0</v>
      </c>
      <c r="AC292" s="106"/>
      <c r="AD292" s="106"/>
      <c r="AE292" s="106" t="str">
        <f>IF(AD292-AC292=0,"",AD292-AC292)</f>
        <v/>
      </c>
      <c r="AF292" s="106"/>
      <c r="AG292" s="106"/>
      <c r="AH292" s="106" t="str">
        <f>IF(AG292-AF292=0,"",AG292-AF292)</f>
        <v/>
      </c>
      <c r="AI292" s="106"/>
      <c r="AJ292" s="106"/>
      <c r="AK292" s="106"/>
      <c r="AL292" s="106"/>
      <c r="AM292" s="106" t="str">
        <f>IF((AK292+AJ292)-AL292=0,"",(AK292+AJ292)-AL292)</f>
        <v/>
      </c>
      <c r="AN292" s="120" t="str">
        <f>IF(OR(AM292="",V292="",V292=0),"",ROUND(AM292/V292,2))</f>
        <v/>
      </c>
      <c r="AO292" s="106" t="str">
        <f>IF(OR(Y292="",AM292="",AM292=0),"",ROUND(Y292/AM292,2))</f>
        <v/>
      </c>
      <c r="AP292" s="106" t="str">
        <f>IF(OR(AM292="",Y292="",Y292=0),"",ROUND(AM292/Y292,2))</f>
        <v/>
      </c>
      <c r="AQ292" s="106" t="str">
        <f>IF(OR(L292="",V292="",V292=0),"",ROUND(L292/V292,1))</f>
        <v/>
      </c>
      <c r="AR292" s="106" t="str">
        <f>IF(OR('INFORME DIARIO MAQUINARIA'!$O292="",'INFORME DIARIO MAQUINARIA'!$AH292="",'INFORME DIARIO MAQUINARIA'!$AH292=0),"",ROUND('INFORME DIARIO MAQUINARIA'!$O292/'INFORME DIARIO MAQUINARIA'!$AH292,1))</f>
        <v/>
      </c>
      <c r="AS292" s="189" t="str">
        <f>IFERROR(IF(OR(V292="",AE292="",V292&lt;=0,AE292&lt;0),"",AE292/V292),"")</f>
        <v/>
      </c>
      <c r="AT292" s="106"/>
      <c r="AU292" s="106"/>
      <c r="AV292" s="106"/>
      <c r="AW292" s="106"/>
      <c r="AX292" s="106"/>
      <c r="AY292" s="106"/>
      <c r="AZ292" s="121"/>
    </row>
    <row r="293" spans="2:52" s="235" customFormat="1" ht="37.5" hidden="1" customHeight="1" x14ac:dyDescent="0.25">
      <c r="B293" s="268">
        <v>46206</v>
      </c>
      <c r="C293" s="309" t="s">
        <v>60</v>
      </c>
      <c r="D293" s="201">
        <v>1</v>
      </c>
      <c r="E293" s="201" t="s">
        <v>86</v>
      </c>
      <c r="F293" s="201" t="s">
        <v>85</v>
      </c>
      <c r="G293" s="201">
        <v>6</v>
      </c>
      <c r="H293" s="201" t="s">
        <v>627</v>
      </c>
      <c r="I293" s="201" t="s">
        <v>628</v>
      </c>
      <c r="J293" s="201"/>
      <c r="K293" s="201" t="s">
        <v>157</v>
      </c>
      <c r="L293" s="201"/>
      <c r="M293" s="201"/>
      <c r="N293" s="201">
        <v>7</v>
      </c>
      <c r="O293" s="201">
        <v>84</v>
      </c>
      <c r="P293" s="209"/>
      <c r="Q293" s="205"/>
      <c r="R293" s="204"/>
      <c r="S293" s="204">
        <f>'INFORME DIARIO MAQUINARIA'!$R293-'INFORME DIARIO MAQUINARIA'!$Q293</f>
        <v>0</v>
      </c>
      <c r="T293" s="203"/>
      <c r="U293" s="106"/>
      <c r="V293" s="106" t="str">
        <f>IF(U293-T293=0,"",U293-T293)</f>
        <v/>
      </c>
      <c r="W293" s="106"/>
      <c r="X293" s="106"/>
      <c r="Y293" s="106" t="str">
        <f>IF(X293-W293=0,"",X293-W293)</f>
        <v/>
      </c>
      <c r="Z293" s="106"/>
      <c r="AA293" s="106"/>
      <c r="AB293" s="197">
        <f>'INFORME DIARIO MAQUINARIA'!$AA293-'INFORME DIARIO MAQUINARIA'!$Z293</f>
        <v>0</v>
      </c>
      <c r="AC293" s="106"/>
      <c r="AD293" s="106"/>
      <c r="AE293" s="106" t="str">
        <f>IF(AD293-AC293=0,"",AD293-AC293)</f>
        <v/>
      </c>
      <c r="AF293" s="106"/>
      <c r="AG293" s="106"/>
      <c r="AH293" s="106" t="str">
        <f>IF(AG293-AF293=0,"",AG293-AF293)</f>
        <v/>
      </c>
      <c r="AI293" s="106"/>
      <c r="AJ293" s="106"/>
      <c r="AK293" s="106"/>
      <c r="AL293" s="106"/>
      <c r="AM293" s="106" t="str">
        <f>IF((AK293+AJ293)-AL293=0,"",(AK293+AJ293)-AL293)</f>
        <v/>
      </c>
      <c r="AN293" s="120" t="str">
        <f>IF(OR(AM293="",V293="",V293=0),"",ROUND(AM293/V293,2))</f>
        <v/>
      </c>
      <c r="AO293" s="106" t="str">
        <f>IF(OR(Y293="",AM293="",AM293=0),"",ROUND(Y293/AM293,2))</f>
        <v/>
      </c>
      <c r="AP293" s="106" t="str">
        <f>IF(OR(AM293="",Y293="",Y293=0),"",ROUND(AM293/Y293,2))</f>
        <v/>
      </c>
      <c r="AQ293" s="106" t="str">
        <f>IF(OR(L293="",V293="",V293=0),"",ROUND(L293/V293,1))</f>
        <v/>
      </c>
      <c r="AR293" s="106" t="str">
        <f>IF(OR('INFORME DIARIO MAQUINARIA'!$O293="",'INFORME DIARIO MAQUINARIA'!$AH293="",'INFORME DIARIO MAQUINARIA'!$AH293=0),"",ROUND('INFORME DIARIO MAQUINARIA'!$O293/'INFORME DIARIO MAQUINARIA'!$AH293,1))</f>
        <v/>
      </c>
      <c r="AS293" s="189" t="str">
        <f>IFERROR(IF(OR(V293="",AE293="",V293&lt;=0,AE293&lt;0),"",AE293/V293),"")</f>
        <v/>
      </c>
      <c r="AT293" s="106"/>
      <c r="AU293" s="106"/>
      <c r="AV293" s="106"/>
      <c r="AW293" s="106"/>
      <c r="AX293" s="106"/>
      <c r="AY293" s="106"/>
      <c r="AZ293" s="121"/>
    </row>
    <row r="294" spans="2:52" s="235" customFormat="1" ht="39.75" hidden="1" customHeight="1" thickBot="1" x14ac:dyDescent="0.3">
      <c r="B294" s="268">
        <v>46206</v>
      </c>
      <c r="C294" s="309" t="s">
        <v>60</v>
      </c>
      <c r="D294" s="201">
        <v>1</v>
      </c>
      <c r="E294" s="201" t="s">
        <v>367</v>
      </c>
      <c r="F294" s="201" t="s">
        <v>323</v>
      </c>
      <c r="G294" s="201">
        <v>6</v>
      </c>
      <c r="H294" s="201" t="s">
        <v>627</v>
      </c>
      <c r="I294" s="201" t="s">
        <v>626</v>
      </c>
      <c r="J294" s="201"/>
      <c r="K294" s="201" t="s">
        <v>365</v>
      </c>
      <c r="L294" s="201">
        <v>747</v>
      </c>
      <c r="M294" s="201"/>
      <c r="N294" s="201"/>
      <c r="O294" s="201"/>
      <c r="P294" s="209"/>
      <c r="Q294" s="205"/>
      <c r="R294" s="204"/>
      <c r="S294" s="204">
        <f>'INFORME DIARIO MAQUINARIA'!$R294-'INFORME DIARIO MAQUINARIA'!$Q294</f>
        <v>0</v>
      </c>
      <c r="T294" s="203"/>
      <c r="U294" s="106"/>
      <c r="V294" s="106" t="str">
        <f>IF(U294-T294=0,"",U294-T294)</f>
        <v/>
      </c>
      <c r="W294" s="106"/>
      <c r="X294" s="106"/>
      <c r="Y294" s="106" t="str">
        <f>IF(X294-W294=0,"",X294-W294)</f>
        <v/>
      </c>
      <c r="Z294" s="106"/>
      <c r="AA294" s="106"/>
      <c r="AB294" s="106">
        <f>'INFORME DIARIO MAQUINARIA'!$AA294-'INFORME DIARIO MAQUINARIA'!$Z294</f>
        <v>0</v>
      </c>
      <c r="AC294" s="106"/>
      <c r="AD294" s="106"/>
      <c r="AE294" s="106" t="str">
        <f>IF(AD294-AC294=0,"",AD294-AC294)</f>
        <v/>
      </c>
      <c r="AF294" s="106"/>
      <c r="AG294" s="106"/>
      <c r="AH294" s="106" t="str">
        <f>IF(AG294-AF294=0,"",AG294-AF294)</f>
        <v/>
      </c>
      <c r="AI294" s="106"/>
      <c r="AJ294" s="106"/>
      <c r="AK294" s="106"/>
      <c r="AL294" s="106"/>
      <c r="AM294" s="106" t="str">
        <f>IF((AK294+AJ294)-AL294=0,"",(AK294+AJ294)-AL294)</f>
        <v/>
      </c>
      <c r="AN294" s="120" t="str">
        <f>IF(OR(AM294="",V294="",V294=0),"",ROUND(AM294/V294,2))</f>
        <v/>
      </c>
      <c r="AO294" s="106" t="str">
        <f>IF(OR(Y294="",AM294="",AM294=0),"",ROUND(Y294/AM294,2))</f>
        <v/>
      </c>
      <c r="AP294" s="106" t="str">
        <f>IF(OR(AM294="",Y294="",Y294=0),"",ROUND(AM294/Y294,2))</f>
        <v/>
      </c>
      <c r="AQ294" s="106" t="str">
        <f>IF(OR(L294="",V294="",V294=0),"",ROUND(L294/V294,1))</f>
        <v/>
      </c>
      <c r="AR294" s="106" t="str">
        <f>IF(OR('INFORME DIARIO MAQUINARIA'!$O294="",'INFORME DIARIO MAQUINARIA'!$AH294="",'INFORME DIARIO MAQUINARIA'!$AH294=0),"",ROUND('INFORME DIARIO MAQUINARIA'!$O294/'INFORME DIARIO MAQUINARIA'!$AH294,1))</f>
        <v/>
      </c>
      <c r="AS294" s="189" t="str">
        <f>IFERROR(IF(OR(V294="",AE294="",V294&lt;=0,AE294&lt;0),"",AE294/V294),"")</f>
        <v/>
      </c>
      <c r="AT294" s="106"/>
      <c r="AU294" s="106"/>
      <c r="AV294" s="106"/>
      <c r="AW294" s="106"/>
      <c r="AX294" s="106"/>
      <c r="AY294" s="106"/>
      <c r="AZ294" s="121"/>
    </row>
    <row r="295" spans="2:52" s="235" customFormat="1" ht="33.75" hidden="1" customHeight="1" x14ac:dyDescent="0.25">
      <c r="B295" s="252">
        <v>46209</v>
      </c>
      <c r="C295" s="311" t="s">
        <v>110</v>
      </c>
      <c r="D295" s="212">
        <v>1</v>
      </c>
      <c r="E295" s="212" t="s">
        <v>104</v>
      </c>
      <c r="F295" s="212" t="s">
        <v>103</v>
      </c>
      <c r="G295" s="212">
        <v>5</v>
      </c>
      <c r="H295" s="212" t="s">
        <v>582</v>
      </c>
      <c r="I295" s="212">
        <v>213</v>
      </c>
      <c r="J295" s="212"/>
      <c r="K295" s="212" t="s">
        <v>303</v>
      </c>
      <c r="L295" s="212"/>
      <c r="M295" s="212"/>
      <c r="N295" s="212"/>
      <c r="O295" s="212"/>
      <c r="P295" s="211">
        <v>112.3</v>
      </c>
      <c r="Q295" s="205"/>
      <c r="R295" s="204"/>
      <c r="S295" s="204">
        <f>'INFORME DIARIO MAQUINARIA'!$R295-'INFORME DIARIO MAQUINARIA'!$Q295</f>
        <v>0</v>
      </c>
      <c r="T295" s="203"/>
      <c r="U295" s="106"/>
      <c r="V295" s="106" t="str">
        <f>IF(U295-T295=0,"",U295-T295)</f>
        <v/>
      </c>
      <c r="W295" s="106"/>
      <c r="X295" s="106"/>
      <c r="Y295" s="106" t="str">
        <f>IF(X295-W295=0,"",X295-W295)</f>
        <v/>
      </c>
      <c r="Z295" s="106"/>
      <c r="AA295" s="106"/>
      <c r="AB295" s="106">
        <f>'INFORME DIARIO MAQUINARIA'!$AA295-'INFORME DIARIO MAQUINARIA'!$Z295</f>
        <v>0</v>
      </c>
      <c r="AC295" s="106"/>
      <c r="AD295" s="106"/>
      <c r="AE295" s="106" t="str">
        <f>IF(AD295-AC295=0,"",AD295-AC295)</f>
        <v/>
      </c>
      <c r="AF295" s="106"/>
      <c r="AG295" s="106"/>
      <c r="AH295" s="106" t="str">
        <f>IF(AG295-AF295=0,"",AG295-AF295)</f>
        <v/>
      </c>
      <c r="AI295" s="106"/>
      <c r="AJ295" s="106"/>
      <c r="AK295" s="106"/>
      <c r="AL295" s="106"/>
      <c r="AM295" s="106" t="str">
        <f>IF((AK295+AJ295)-AL295=0,"",(AK295+AJ295)-AL295)</f>
        <v/>
      </c>
      <c r="AN295" s="120" t="str">
        <f>IF(OR(AM295="",V295="",V295=0),"",ROUND(AM295/V295,2))</f>
        <v/>
      </c>
      <c r="AO295" s="106" t="str">
        <f>IF(OR(Y295="",AM295="",AM295=0),"",ROUND(Y295/AM295,2))</f>
        <v/>
      </c>
      <c r="AP295" s="106" t="str">
        <f>IF(OR(AM295="",Y295="",Y295=0),"",ROUND(AM295/Y295,2))</f>
        <v/>
      </c>
      <c r="AQ295" s="106" t="str">
        <f>IF(OR(L295="",V295="",V295=0),"",ROUND(L295/V295,1))</f>
        <v/>
      </c>
      <c r="AR295" s="106" t="str">
        <f>IF(OR('INFORME DIARIO MAQUINARIA'!$O295="",'INFORME DIARIO MAQUINARIA'!$AH295="",'INFORME DIARIO MAQUINARIA'!$AH295=0),"",ROUND('INFORME DIARIO MAQUINARIA'!$O295/'INFORME DIARIO MAQUINARIA'!$AH295,1))</f>
        <v/>
      </c>
      <c r="AS295" s="189" t="str">
        <f>IFERROR(IF(OR(V295="",AE295="",V295&lt;=0,AE295&lt;0),"",AE295/V295),"")</f>
        <v/>
      </c>
      <c r="AT295" s="106"/>
      <c r="AU295" s="106"/>
      <c r="AV295" s="106"/>
      <c r="AW295" s="106"/>
      <c r="AX295" s="106"/>
      <c r="AY295" s="106"/>
      <c r="AZ295" s="121"/>
    </row>
    <row r="296" spans="2:52" s="235" customFormat="1" ht="33.75" hidden="1" customHeight="1" x14ac:dyDescent="0.25">
      <c r="B296" s="268">
        <v>46209</v>
      </c>
      <c r="C296" s="309" t="s">
        <v>110</v>
      </c>
      <c r="D296" s="201">
        <v>1</v>
      </c>
      <c r="E296" s="201" t="s">
        <v>104</v>
      </c>
      <c r="F296" s="201" t="s">
        <v>103</v>
      </c>
      <c r="G296" s="201">
        <v>5</v>
      </c>
      <c r="H296" s="201" t="s">
        <v>582</v>
      </c>
      <c r="I296" s="201">
        <v>213</v>
      </c>
      <c r="J296" s="201"/>
      <c r="K296" s="201" t="s">
        <v>293</v>
      </c>
      <c r="L296" s="201"/>
      <c r="M296" s="201">
        <v>48</v>
      </c>
      <c r="N296" s="201"/>
      <c r="O296" s="201"/>
      <c r="P296" s="209"/>
      <c r="Q296" s="205"/>
      <c r="R296" s="204"/>
      <c r="S296" s="204">
        <f>'INFORME DIARIO MAQUINARIA'!$R296-'INFORME DIARIO MAQUINARIA'!$Q296</f>
        <v>0</v>
      </c>
      <c r="T296" s="203"/>
      <c r="U296" s="106"/>
      <c r="V296" s="106" t="str">
        <f>IF(U296-T296=0,"",U296-T296)</f>
        <v/>
      </c>
      <c r="W296" s="106"/>
      <c r="X296" s="106"/>
      <c r="Y296" s="106" t="str">
        <f>IF(X296-W296=0,"",X296-W296)</f>
        <v/>
      </c>
      <c r="Z296" s="106"/>
      <c r="AA296" s="106"/>
      <c r="AB296" s="106">
        <f>'INFORME DIARIO MAQUINARIA'!$AA296-'INFORME DIARIO MAQUINARIA'!$Z296</f>
        <v>0</v>
      </c>
      <c r="AC296" s="106"/>
      <c r="AD296" s="106"/>
      <c r="AE296" s="106" t="str">
        <f>IF(AD296-AC296=0,"",AD296-AC296)</f>
        <v/>
      </c>
      <c r="AF296" s="106"/>
      <c r="AG296" s="106"/>
      <c r="AH296" s="106" t="str">
        <f>IF(AG296-AF296=0,"",AG296-AF296)</f>
        <v/>
      </c>
      <c r="AI296" s="106"/>
      <c r="AJ296" s="106"/>
      <c r="AK296" s="106"/>
      <c r="AL296" s="106"/>
      <c r="AM296" s="106" t="str">
        <f>IF((AK296+AJ296)-AL296=0,"",(AK296+AJ296)-AL296)</f>
        <v/>
      </c>
      <c r="AN296" s="120" t="str">
        <f>IF(OR(AM296="",V296="",V296=0),"",ROUND(AM296/V296,2))</f>
        <v/>
      </c>
      <c r="AO296" s="106" t="str">
        <f>IF(OR(Y296="",AM296="",AM296=0),"",ROUND(Y296/AM296,2))</f>
        <v/>
      </c>
      <c r="AP296" s="106" t="str">
        <f>IF(OR(AM296="",Y296="",Y296=0),"",ROUND(AM296/Y296,2))</f>
        <v/>
      </c>
      <c r="AQ296" s="106" t="str">
        <f>IF(OR(L296="",V296="",V296=0),"",ROUND(L296/V296,1))</f>
        <v/>
      </c>
      <c r="AR296" s="106" t="str">
        <f>IF(OR('INFORME DIARIO MAQUINARIA'!$O296="",'INFORME DIARIO MAQUINARIA'!$AH296="",'INFORME DIARIO MAQUINARIA'!$AH296=0),"",ROUND('INFORME DIARIO MAQUINARIA'!$O296/'INFORME DIARIO MAQUINARIA'!$AH296,1))</f>
        <v/>
      </c>
      <c r="AS296" s="189" t="str">
        <f>IFERROR(IF(OR(V296="",AE296="",V296&lt;=0,AE296&lt;0),"",AE296/V296),"")</f>
        <v/>
      </c>
      <c r="AT296" s="106"/>
      <c r="AU296" s="106"/>
      <c r="AV296" s="106"/>
      <c r="AW296" s="106"/>
      <c r="AX296" s="106"/>
      <c r="AY296" s="106"/>
      <c r="AZ296" s="121"/>
    </row>
    <row r="297" spans="2:52" s="235" customFormat="1" ht="33" hidden="1" customHeight="1" thickBot="1" x14ac:dyDescent="0.3">
      <c r="B297" s="268">
        <v>46209</v>
      </c>
      <c r="C297" s="309" t="s">
        <v>110</v>
      </c>
      <c r="D297" s="201">
        <v>1</v>
      </c>
      <c r="E297" s="201" t="s">
        <v>228</v>
      </c>
      <c r="F297" s="201" t="s">
        <v>354</v>
      </c>
      <c r="G297" s="201">
        <v>5</v>
      </c>
      <c r="H297" s="201" t="s">
        <v>582</v>
      </c>
      <c r="I297" s="201">
        <v>213</v>
      </c>
      <c r="J297" s="201"/>
      <c r="K297" s="201" t="s">
        <v>307</v>
      </c>
      <c r="L297" s="201"/>
      <c r="M297" s="201"/>
      <c r="N297" s="201">
        <v>4</v>
      </c>
      <c r="O297" s="201">
        <v>48</v>
      </c>
      <c r="P297" s="209"/>
      <c r="Q297" s="205"/>
      <c r="R297" s="204"/>
      <c r="S297" s="204">
        <f>'INFORME DIARIO MAQUINARIA'!$R297-'INFORME DIARIO MAQUINARIA'!$Q297</f>
        <v>0</v>
      </c>
      <c r="T297" s="203"/>
      <c r="U297" s="106"/>
      <c r="V297" s="106" t="str">
        <f>IF(U297-T297=0,"",U297-T297)</f>
        <v/>
      </c>
      <c r="W297" s="106"/>
      <c r="X297" s="106"/>
      <c r="Y297" s="106" t="str">
        <f>IF(X297-W297=0,"",X297-W297)</f>
        <v/>
      </c>
      <c r="Z297" s="106"/>
      <c r="AA297" s="106"/>
      <c r="AB297" s="106">
        <f>'INFORME DIARIO MAQUINARIA'!$AA297-'INFORME DIARIO MAQUINARIA'!$Z297</f>
        <v>0</v>
      </c>
      <c r="AC297" s="106"/>
      <c r="AD297" s="106"/>
      <c r="AE297" s="106" t="str">
        <f>IF(AD297-AC297=0,"",AD297-AC297)</f>
        <v/>
      </c>
      <c r="AF297" s="106"/>
      <c r="AG297" s="106"/>
      <c r="AH297" s="106" t="str">
        <f>IF(AG297-AF297=0,"",AG297-AF297)</f>
        <v/>
      </c>
      <c r="AI297" s="106"/>
      <c r="AJ297" s="106"/>
      <c r="AK297" s="106"/>
      <c r="AL297" s="106"/>
      <c r="AM297" s="106" t="str">
        <f>IF((AK297+AJ297)-AL297=0,"",(AK297+AJ297)-AL297)</f>
        <v/>
      </c>
      <c r="AN297" s="120" t="str">
        <f>IF(OR(AM297="",V297="",V297=0),"",ROUND(AM297/V297,2))</f>
        <v/>
      </c>
      <c r="AO297" s="106" t="str">
        <f>IF(OR(Y297="",AM297="",AM297=0),"",ROUND(Y297/AM297,2))</f>
        <v/>
      </c>
      <c r="AP297" s="106" t="str">
        <f>IF(OR(AM297="",Y297="",Y297=0),"",ROUND(AM297/Y297,2))</f>
        <v/>
      </c>
      <c r="AQ297" s="106" t="str">
        <f>IF(OR(L297="",V297="",V297=0),"",ROUND(L297/V297,1))</f>
        <v/>
      </c>
      <c r="AR297" s="106" t="str">
        <f>IF(OR('INFORME DIARIO MAQUINARIA'!$O297="",'INFORME DIARIO MAQUINARIA'!$AH297="",'INFORME DIARIO MAQUINARIA'!$AH297=0),"",ROUND('INFORME DIARIO MAQUINARIA'!$O297/'INFORME DIARIO MAQUINARIA'!$AH297,1))</f>
        <v/>
      </c>
      <c r="AS297" s="189" t="str">
        <f>IFERROR(IF(OR(V297="",AE297="",V297&lt;=0,AE297&lt;0),"",AE297/V297),"")</f>
        <v/>
      </c>
      <c r="AT297" s="106"/>
      <c r="AU297" s="106"/>
      <c r="AV297" s="106"/>
      <c r="AW297" s="106"/>
      <c r="AX297" s="106"/>
      <c r="AY297" s="106"/>
      <c r="AZ297" s="121"/>
    </row>
    <row r="298" spans="2:52" s="235" customFormat="1" ht="42" hidden="1" customHeight="1" x14ac:dyDescent="0.25">
      <c r="B298" s="252">
        <v>46209</v>
      </c>
      <c r="C298" s="311" t="s">
        <v>110</v>
      </c>
      <c r="D298" s="212">
        <v>1</v>
      </c>
      <c r="E298" s="212" t="s">
        <v>553</v>
      </c>
      <c r="F298" s="212" t="s">
        <v>562</v>
      </c>
      <c r="G298" s="212">
        <v>9</v>
      </c>
      <c r="H298" s="212" t="s">
        <v>625</v>
      </c>
      <c r="I298" s="321" t="s">
        <v>624</v>
      </c>
      <c r="J298" s="321"/>
      <c r="K298" s="212" t="s">
        <v>182</v>
      </c>
      <c r="L298" s="212"/>
      <c r="M298" s="212">
        <v>228</v>
      </c>
      <c r="N298" s="212"/>
      <c r="O298" s="212"/>
      <c r="P298" s="211"/>
      <c r="Q298" s="205"/>
      <c r="R298" s="204"/>
      <c r="S298" s="204">
        <f>'INFORME DIARIO MAQUINARIA'!$R298-'INFORME DIARIO MAQUINARIA'!$Q298</f>
        <v>0</v>
      </c>
      <c r="T298" s="203"/>
      <c r="U298" s="106"/>
      <c r="V298" s="106" t="str">
        <f>IF(U298-T298=0,"",U298-T298)</f>
        <v/>
      </c>
      <c r="W298" s="106"/>
      <c r="X298" s="106"/>
      <c r="Y298" s="106" t="str">
        <f>IF(X298-W298=0,"",X298-W298)</f>
        <v/>
      </c>
      <c r="Z298" s="106"/>
      <c r="AA298" s="106"/>
      <c r="AB298" s="106">
        <f>'INFORME DIARIO MAQUINARIA'!$AA298-'INFORME DIARIO MAQUINARIA'!$Z298</f>
        <v>0</v>
      </c>
      <c r="AC298" s="106"/>
      <c r="AD298" s="106"/>
      <c r="AE298" s="106" t="str">
        <f>IF(AD298-AC298=0,"",AD298-AC298)</f>
        <v/>
      </c>
      <c r="AF298" s="106"/>
      <c r="AG298" s="106"/>
      <c r="AH298" s="106" t="str">
        <f>IF(AG298-AF298=0,"",AG298-AF298)</f>
        <v/>
      </c>
      <c r="AI298" s="106"/>
      <c r="AJ298" s="106"/>
      <c r="AK298" s="106"/>
      <c r="AL298" s="106"/>
      <c r="AM298" s="106" t="str">
        <f>IF((AK298+AJ298)-AL298=0,"",(AK298+AJ298)-AL298)</f>
        <v/>
      </c>
      <c r="AN298" s="120" t="str">
        <f>IF(OR(AM298="",V298="",V298=0),"",ROUND(AM298/V298,2))</f>
        <v/>
      </c>
      <c r="AO298" s="106" t="str">
        <f>IF(OR(Y298="",AM298="",AM298=0),"",ROUND(Y298/AM298,2))</f>
        <v/>
      </c>
      <c r="AP298" s="106" t="str">
        <f>IF(OR(AM298="",Y298="",Y298=0),"",ROUND(AM298/Y298,2))</f>
        <v/>
      </c>
      <c r="AQ298" s="106" t="str">
        <f>IF(OR(L298="",V298="",V298=0),"",ROUND(L298/V298,1))</f>
        <v/>
      </c>
      <c r="AR298" s="106" t="str">
        <f>IF(OR('INFORME DIARIO MAQUINARIA'!$O298="",'INFORME DIARIO MAQUINARIA'!$AH298="",'INFORME DIARIO MAQUINARIA'!$AH298=0),"",ROUND('INFORME DIARIO MAQUINARIA'!$O298/'INFORME DIARIO MAQUINARIA'!$AH298,1))</f>
        <v/>
      </c>
      <c r="AS298" s="189" t="str">
        <f>IFERROR(IF(OR(V298="",AE298="",V298&lt;=0,AE298&lt;0),"",AE298/V298),"")</f>
        <v/>
      </c>
      <c r="AT298" s="106"/>
      <c r="AU298" s="106"/>
      <c r="AV298" s="106"/>
      <c r="AW298" s="106"/>
      <c r="AX298" s="106"/>
      <c r="AY298" s="106"/>
      <c r="AZ298" s="121"/>
    </row>
    <row r="299" spans="2:52" s="235" customFormat="1" ht="42" hidden="1" customHeight="1" x14ac:dyDescent="0.25">
      <c r="B299" s="268">
        <v>46209</v>
      </c>
      <c r="C299" s="309" t="s">
        <v>110</v>
      </c>
      <c r="D299" s="201">
        <v>1</v>
      </c>
      <c r="E299" s="201" t="s">
        <v>100</v>
      </c>
      <c r="F299" s="201" t="s">
        <v>99</v>
      </c>
      <c r="G299" s="201">
        <v>9</v>
      </c>
      <c r="H299" s="201" t="s">
        <v>621</v>
      </c>
      <c r="I299" s="320">
        <v>186</v>
      </c>
      <c r="J299" s="320"/>
      <c r="K299" s="201" t="s">
        <v>622</v>
      </c>
      <c r="L299" s="201"/>
      <c r="M299" s="201"/>
      <c r="N299" s="201">
        <v>6</v>
      </c>
      <c r="O299" s="201">
        <v>72</v>
      </c>
      <c r="P299" s="209"/>
      <c r="Q299" s="205"/>
      <c r="R299" s="204"/>
      <c r="S299" s="204">
        <f>'INFORME DIARIO MAQUINARIA'!$R299-'INFORME DIARIO MAQUINARIA'!$Q299</f>
        <v>0</v>
      </c>
      <c r="T299" s="203"/>
      <c r="U299" s="106"/>
      <c r="V299" s="106" t="str">
        <f>IF(U299-T299=0,"",U299-T299)</f>
        <v/>
      </c>
      <c r="W299" s="106"/>
      <c r="X299" s="106"/>
      <c r="Y299" s="106" t="str">
        <f>IF(X299-W299=0,"",X299-W299)</f>
        <v/>
      </c>
      <c r="Z299" s="106"/>
      <c r="AA299" s="106"/>
      <c r="AB299" s="106">
        <f>'INFORME DIARIO MAQUINARIA'!$AA299-'INFORME DIARIO MAQUINARIA'!$Z299</f>
        <v>0</v>
      </c>
      <c r="AC299" s="106"/>
      <c r="AD299" s="106"/>
      <c r="AE299" s="106" t="str">
        <f>IF(AD299-AC299=0,"",AD299-AC299)</f>
        <v/>
      </c>
      <c r="AF299" s="106"/>
      <c r="AG299" s="106"/>
      <c r="AH299" s="106" t="str">
        <f>IF(AG299-AF299=0,"",AG299-AF299)</f>
        <v/>
      </c>
      <c r="AI299" s="106"/>
      <c r="AJ299" s="106"/>
      <c r="AK299" s="106"/>
      <c r="AL299" s="106"/>
      <c r="AM299" s="106" t="str">
        <f>IF((AK299+AJ299)-AL299=0,"",(AK299+AJ299)-AL299)</f>
        <v/>
      </c>
      <c r="AN299" s="120" t="str">
        <f>IF(OR(AM299="",V299="",V299=0),"",ROUND(AM299/V299,2))</f>
        <v/>
      </c>
      <c r="AO299" s="106" t="str">
        <f>IF(OR(Y299="",AM299="",AM299=0),"",ROUND(Y299/AM299,2))</f>
        <v/>
      </c>
      <c r="AP299" s="106" t="str">
        <f>IF(OR(AM299="",Y299="",Y299=0),"",ROUND(AM299/Y299,2))</f>
        <v/>
      </c>
      <c r="AQ299" s="106" t="str">
        <f>IF(OR(L299="",V299="",V299=0),"",ROUND(L299/V299,1))</f>
        <v/>
      </c>
      <c r="AR299" s="106" t="str">
        <f>IF(OR('INFORME DIARIO MAQUINARIA'!$O299="",'INFORME DIARIO MAQUINARIA'!$AH299="",'INFORME DIARIO MAQUINARIA'!$AH299=0),"",ROUND('INFORME DIARIO MAQUINARIA'!$O299/'INFORME DIARIO MAQUINARIA'!$AH299,1))</f>
        <v/>
      </c>
      <c r="AS299" s="189" t="str">
        <f>IFERROR(IF(OR(V299="",AE299="",V299&lt;=0,AE299&lt;0),"",AE299/V299),"")</f>
        <v/>
      </c>
      <c r="AT299" s="106"/>
      <c r="AU299" s="106"/>
      <c r="AV299" s="106"/>
      <c r="AW299" s="106"/>
      <c r="AX299" s="106"/>
      <c r="AY299" s="106"/>
      <c r="AZ299" s="121"/>
    </row>
    <row r="300" spans="2:52" s="235" customFormat="1" ht="42" hidden="1" customHeight="1" x14ac:dyDescent="0.25">
      <c r="B300" s="268">
        <v>46209</v>
      </c>
      <c r="C300" s="309" t="s">
        <v>110</v>
      </c>
      <c r="D300" s="201">
        <v>1</v>
      </c>
      <c r="E300" s="201" t="s">
        <v>118</v>
      </c>
      <c r="F300" s="201" t="s">
        <v>524</v>
      </c>
      <c r="G300" s="201">
        <v>9</v>
      </c>
      <c r="H300" s="201" t="s">
        <v>620</v>
      </c>
      <c r="I300" s="320">
        <v>134</v>
      </c>
      <c r="J300" s="320"/>
      <c r="K300" s="201" t="s">
        <v>622</v>
      </c>
      <c r="L300" s="201"/>
      <c r="M300" s="201"/>
      <c r="N300" s="201">
        <v>6</v>
      </c>
      <c r="O300" s="201">
        <v>72</v>
      </c>
      <c r="P300" s="209"/>
      <c r="Q300" s="205"/>
      <c r="R300" s="204"/>
      <c r="S300" s="204">
        <f>'INFORME DIARIO MAQUINARIA'!$R300-'INFORME DIARIO MAQUINARIA'!$Q300</f>
        <v>0</v>
      </c>
      <c r="T300" s="203"/>
      <c r="U300" s="106"/>
      <c r="V300" s="106" t="str">
        <f>IF(U300-T300=0,"",U300-T300)</f>
        <v/>
      </c>
      <c r="W300" s="106"/>
      <c r="X300" s="106"/>
      <c r="Y300" s="106" t="str">
        <f>IF(X300-W300=0,"",X300-W300)</f>
        <v/>
      </c>
      <c r="Z300" s="106"/>
      <c r="AA300" s="106"/>
      <c r="AB300" s="106">
        <f>'INFORME DIARIO MAQUINARIA'!$AA300-'INFORME DIARIO MAQUINARIA'!$Z300</f>
        <v>0</v>
      </c>
      <c r="AC300" s="106"/>
      <c r="AD300" s="106"/>
      <c r="AE300" s="106" t="str">
        <f>IF(AD300-AC300=0,"",AD300-AC300)</f>
        <v/>
      </c>
      <c r="AF300" s="106"/>
      <c r="AG300" s="106"/>
      <c r="AH300" s="106" t="str">
        <f>IF(AG300-AF300=0,"",AG300-AF300)</f>
        <v/>
      </c>
      <c r="AI300" s="106"/>
      <c r="AJ300" s="106"/>
      <c r="AK300" s="106"/>
      <c r="AL300" s="106"/>
      <c r="AM300" s="106" t="str">
        <f>IF((AK300+AJ300)-AL300=0,"",(AK300+AJ300)-AL300)</f>
        <v/>
      </c>
      <c r="AN300" s="120" t="str">
        <f>IF(OR(AM300="",V300="",V300=0),"",ROUND(AM300/V300,2))</f>
        <v/>
      </c>
      <c r="AO300" s="106" t="str">
        <f>IF(OR(Y300="",AM300="",AM300=0),"",ROUND(Y300/AM300,2))</f>
        <v/>
      </c>
      <c r="AP300" s="106" t="str">
        <f>IF(OR(AM300="",Y300="",Y300=0),"",ROUND(AM300/Y300,2))</f>
        <v/>
      </c>
      <c r="AQ300" s="106" t="str">
        <f>IF(OR(L300="",V300="",V300=0),"",ROUND(L300/V300,1))</f>
        <v/>
      </c>
      <c r="AR300" s="106" t="str">
        <f>IF(OR('INFORME DIARIO MAQUINARIA'!$O300="",'INFORME DIARIO MAQUINARIA'!$AH300="",'INFORME DIARIO MAQUINARIA'!$AH300=0),"",ROUND('INFORME DIARIO MAQUINARIA'!$O300/'INFORME DIARIO MAQUINARIA'!$AH300,1))</f>
        <v/>
      </c>
      <c r="AS300" s="189" t="str">
        <f>IFERROR(IF(OR(V300="",AE300="",V300&lt;=0,AE300&lt;0),"",AE300/V300),"")</f>
        <v/>
      </c>
      <c r="AT300" s="106"/>
      <c r="AU300" s="106"/>
      <c r="AV300" s="106"/>
      <c r="AW300" s="106"/>
      <c r="AX300" s="106"/>
      <c r="AY300" s="106"/>
      <c r="AZ300" s="121"/>
    </row>
    <row r="301" spans="2:52" s="235" customFormat="1" ht="42" hidden="1" customHeight="1" x14ac:dyDescent="0.25">
      <c r="B301" s="268">
        <v>46209</v>
      </c>
      <c r="C301" s="309" t="s">
        <v>110</v>
      </c>
      <c r="D301" s="201">
        <v>1</v>
      </c>
      <c r="E301" s="201" t="s">
        <v>195</v>
      </c>
      <c r="F301" s="201" t="s">
        <v>623</v>
      </c>
      <c r="G301" s="201">
        <v>9</v>
      </c>
      <c r="H301" s="201" t="s">
        <v>621</v>
      </c>
      <c r="I301" s="320">
        <v>186</v>
      </c>
      <c r="J301" s="320"/>
      <c r="K301" s="201" t="s">
        <v>622</v>
      </c>
      <c r="L301" s="201"/>
      <c r="M301" s="201"/>
      <c r="N301" s="201">
        <v>7</v>
      </c>
      <c r="O301" s="201">
        <v>84</v>
      </c>
      <c r="P301" s="209"/>
      <c r="Q301" s="205"/>
      <c r="R301" s="204"/>
      <c r="S301" s="204">
        <f>'INFORME DIARIO MAQUINARIA'!$R301-'INFORME DIARIO MAQUINARIA'!$Q301</f>
        <v>0</v>
      </c>
      <c r="T301" s="203"/>
      <c r="U301" s="106"/>
      <c r="V301" s="106" t="str">
        <f>IF(U301-T301=0,"",U301-T301)</f>
        <v/>
      </c>
      <c r="W301" s="106"/>
      <c r="X301" s="106"/>
      <c r="Y301" s="106" t="str">
        <f>IF(X301-W301=0,"",X301-W301)</f>
        <v/>
      </c>
      <c r="Z301" s="106"/>
      <c r="AA301" s="106"/>
      <c r="AB301" s="106">
        <f>'INFORME DIARIO MAQUINARIA'!$AA301-'INFORME DIARIO MAQUINARIA'!$Z301</f>
        <v>0</v>
      </c>
      <c r="AC301" s="106"/>
      <c r="AD301" s="106"/>
      <c r="AE301" s="106" t="str">
        <f>IF(AD301-AC301=0,"",AD301-AC301)</f>
        <v/>
      </c>
      <c r="AF301" s="106"/>
      <c r="AG301" s="106"/>
      <c r="AH301" s="106" t="str">
        <f>IF(AG301-AF301=0,"",AG301-AF301)</f>
        <v/>
      </c>
      <c r="AI301" s="106"/>
      <c r="AJ301" s="106"/>
      <c r="AK301" s="106"/>
      <c r="AL301" s="106"/>
      <c r="AM301" s="106" t="str">
        <f>IF((AK301+AJ301)-AL301=0,"",(AK301+AJ301)-AL301)</f>
        <v/>
      </c>
      <c r="AN301" s="120" t="str">
        <f>IF(OR(AM301="",V301="",V301=0),"",ROUND(AM301/V301,2))</f>
        <v/>
      </c>
      <c r="AO301" s="106" t="str">
        <f>IF(OR(Y301="",AM301="",AM301=0),"",ROUND(Y301/AM301,2))</f>
        <v/>
      </c>
      <c r="AP301" s="106" t="str">
        <f>IF(OR(AM301="",Y301="",Y301=0),"",ROUND(AM301/Y301,2))</f>
        <v/>
      </c>
      <c r="AQ301" s="106" t="str">
        <f>IF(OR(L301="",V301="",V301=0),"",ROUND(L301/V301,1))</f>
        <v/>
      </c>
      <c r="AR301" s="106" t="str">
        <f>IF(OR('INFORME DIARIO MAQUINARIA'!$O301="",'INFORME DIARIO MAQUINARIA'!$AH301="",'INFORME DIARIO MAQUINARIA'!$AH301=0),"",ROUND('INFORME DIARIO MAQUINARIA'!$O301/'INFORME DIARIO MAQUINARIA'!$AH301,1))</f>
        <v/>
      </c>
      <c r="AS301" s="189" t="str">
        <f>IFERROR(IF(OR(V301="",AE301="",V301&lt;=0,AE301&lt;0),"",AE301/V301),"")</f>
        <v/>
      </c>
      <c r="AT301" s="106"/>
      <c r="AU301" s="106"/>
      <c r="AV301" s="106"/>
      <c r="AW301" s="106"/>
      <c r="AX301" s="106"/>
      <c r="AY301" s="106"/>
      <c r="AZ301" s="121"/>
    </row>
    <row r="302" spans="2:52" s="235" customFormat="1" ht="42" hidden="1" customHeight="1" x14ac:dyDescent="0.25">
      <c r="B302" s="268">
        <v>46209</v>
      </c>
      <c r="C302" s="309" t="s">
        <v>110</v>
      </c>
      <c r="D302" s="201">
        <v>1</v>
      </c>
      <c r="E302" s="201" t="s">
        <v>164</v>
      </c>
      <c r="F302" s="201" t="s">
        <v>163</v>
      </c>
      <c r="G302" s="201">
        <v>9</v>
      </c>
      <c r="H302" s="201" t="s">
        <v>621</v>
      </c>
      <c r="I302" s="320">
        <v>186134</v>
      </c>
      <c r="J302" s="320"/>
      <c r="K302" s="201" t="s">
        <v>68</v>
      </c>
      <c r="L302" s="201">
        <v>754</v>
      </c>
      <c r="M302" s="201"/>
      <c r="N302" s="201"/>
      <c r="O302" s="201"/>
      <c r="P302" s="209"/>
      <c r="Q302" s="205"/>
      <c r="R302" s="204"/>
      <c r="S302" s="204">
        <f>'INFORME DIARIO MAQUINARIA'!$R302-'INFORME DIARIO MAQUINARIA'!$Q302</f>
        <v>0</v>
      </c>
      <c r="T302" s="203"/>
      <c r="U302" s="106"/>
      <c r="V302" s="106" t="str">
        <f>IF(U302-T302=0,"",U302-T302)</f>
        <v/>
      </c>
      <c r="W302" s="106"/>
      <c r="X302" s="106"/>
      <c r="Y302" s="106" t="str">
        <f>IF(X302-W302=0,"",X302-W302)</f>
        <v/>
      </c>
      <c r="Z302" s="106"/>
      <c r="AA302" s="106"/>
      <c r="AB302" s="106">
        <f>'INFORME DIARIO MAQUINARIA'!$AA302-'INFORME DIARIO MAQUINARIA'!$Z302</f>
        <v>0</v>
      </c>
      <c r="AC302" s="106"/>
      <c r="AD302" s="106"/>
      <c r="AE302" s="106" t="str">
        <f>IF(AD302-AC302=0,"",AD302-AC302)</f>
        <v/>
      </c>
      <c r="AF302" s="106"/>
      <c r="AG302" s="106"/>
      <c r="AH302" s="106" t="str">
        <f>IF(AG302-AF302=0,"",AG302-AF302)</f>
        <v/>
      </c>
      <c r="AI302" s="106"/>
      <c r="AJ302" s="106"/>
      <c r="AK302" s="106"/>
      <c r="AL302" s="106"/>
      <c r="AM302" s="106" t="str">
        <f>IF((AK302+AJ302)-AL302=0,"",(AK302+AJ302)-AL302)</f>
        <v/>
      </c>
      <c r="AN302" s="120" t="str">
        <f>IF(OR(AM302="",V302="",V302=0),"",ROUND(AM302/V302,2))</f>
        <v/>
      </c>
      <c r="AO302" s="106" t="str">
        <f>IF(OR(Y302="",AM302="",AM302=0),"",ROUND(Y302/AM302,2))</f>
        <v/>
      </c>
      <c r="AP302" s="106" t="str">
        <f>IF(OR(AM302="",Y302="",Y302=0),"",ROUND(AM302/Y302,2))</f>
        <v/>
      </c>
      <c r="AQ302" s="106" t="str">
        <f>IF(OR(L302="",V302="",V302=0),"",ROUND(L302/V302,1))</f>
        <v/>
      </c>
      <c r="AR302" s="106" t="str">
        <f>IF(OR('INFORME DIARIO MAQUINARIA'!$O302="",'INFORME DIARIO MAQUINARIA'!$AH302="",'INFORME DIARIO MAQUINARIA'!$AH302=0),"",ROUND('INFORME DIARIO MAQUINARIA'!$O302/'INFORME DIARIO MAQUINARIA'!$AH302,1))</f>
        <v/>
      </c>
      <c r="AS302" s="189" t="str">
        <f>IFERROR(IF(OR(V302="",AE302="",V302&lt;=0,AE302&lt;0),"",AE302/V302),"")</f>
        <v/>
      </c>
      <c r="AT302" s="106"/>
      <c r="AU302" s="106"/>
      <c r="AV302" s="106"/>
      <c r="AW302" s="106"/>
      <c r="AX302" s="106"/>
      <c r="AY302" s="106"/>
      <c r="AZ302" s="121"/>
    </row>
    <row r="303" spans="2:52" s="235" customFormat="1" ht="42" hidden="1" customHeight="1" thickBot="1" x14ac:dyDescent="0.3">
      <c r="B303" s="268">
        <v>46209</v>
      </c>
      <c r="C303" s="309" t="s">
        <v>110</v>
      </c>
      <c r="D303" s="201">
        <v>1</v>
      </c>
      <c r="E303" s="201" t="s">
        <v>387</v>
      </c>
      <c r="F303" s="201" t="s">
        <v>386</v>
      </c>
      <c r="G303" s="201">
        <v>9</v>
      </c>
      <c r="H303" s="201" t="s">
        <v>620</v>
      </c>
      <c r="I303" s="320">
        <v>134</v>
      </c>
      <c r="J303" s="320"/>
      <c r="K303" s="201" t="s">
        <v>68</v>
      </c>
      <c r="L303" s="201">
        <v>754</v>
      </c>
      <c r="M303" s="201"/>
      <c r="N303" s="201"/>
      <c r="O303" s="201"/>
      <c r="P303" s="209"/>
      <c r="Q303" s="205"/>
      <c r="R303" s="204"/>
      <c r="S303" s="204">
        <f>'INFORME DIARIO MAQUINARIA'!$R303-'INFORME DIARIO MAQUINARIA'!$Q303</f>
        <v>0</v>
      </c>
      <c r="T303" s="203"/>
      <c r="U303" s="106"/>
      <c r="V303" s="106" t="str">
        <f>IF(U303-T303=0,"",U303-T303)</f>
        <v/>
      </c>
      <c r="W303" s="106"/>
      <c r="X303" s="106"/>
      <c r="Y303" s="106" t="str">
        <f>IF(X303-W303=0,"",X303-W303)</f>
        <v/>
      </c>
      <c r="Z303" s="106"/>
      <c r="AA303" s="106"/>
      <c r="AB303" s="106">
        <f>'INFORME DIARIO MAQUINARIA'!$AA303-'INFORME DIARIO MAQUINARIA'!$Z303</f>
        <v>0</v>
      </c>
      <c r="AC303" s="106"/>
      <c r="AD303" s="106"/>
      <c r="AE303" s="106" t="str">
        <f>IF(AD303-AC303=0,"",AD303-AC303)</f>
        <v/>
      </c>
      <c r="AF303" s="106"/>
      <c r="AG303" s="106"/>
      <c r="AH303" s="106" t="str">
        <f>IF(AG303-AF303=0,"",AG303-AF303)</f>
        <v/>
      </c>
      <c r="AI303" s="106"/>
      <c r="AJ303" s="106"/>
      <c r="AK303" s="106"/>
      <c r="AL303" s="106"/>
      <c r="AM303" s="106" t="str">
        <f>IF((AK303+AJ303)-AL303=0,"",(AK303+AJ303)-AL303)</f>
        <v/>
      </c>
      <c r="AN303" s="120" t="str">
        <f>IF(OR(AM303="",V303="",V303=0),"",ROUND(AM303/V303,2))</f>
        <v/>
      </c>
      <c r="AO303" s="106" t="str">
        <f>IF(OR(Y303="",AM303="",AM303=0),"",ROUND(Y303/AM303,2))</f>
        <v/>
      </c>
      <c r="AP303" s="106" t="str">
        <f>IF(OR(AM303="",Y303="",Y303=0),"",ROUND(AM303/Y303,2))</f>
        <v/>
      </c>
      <c r="AQ303" s="106" t="str">
        <f>IF(OR(L303="",V303="",V303=0),"",ROUND(L303/V303,1))</f>
        <v/>
      </c>
      <c r="AR303" s="106" t="str">
        <f>IF(OR('INFORME DIARIO MAQUINARIA'!$O303="",'INFORME DIARIO MAQUINARIA'!$AH303="",'INFORME DIARIO MAQUINARIA'!$AH303=0),"",ROUND('INFORME DIARIO MAQUINARIA'!$O303/'INFORME DIARIO MAQUINARIA'!$AH303,1))</f>
        <v/>
      </c>
      <c r="AS303" s="189" t="str">
        <f>IFERROR(IF(OR(V303="",AE303="",V303&lt;=0,AE303&lt;0),"",AE303/V303),"")</f>
        <v/>
      </c>
      <c r="AT303" s="106"/>
      <c r="AU303" s="106"/>
      <c r="AV303" s="106"/>
      <c r="AW303" s="106"/>
      <c r="AX303" s="106"/>
      <c r="AY303" s="106"/>
      <c r="AZ303" s="121"/>
    </row>
    <row r="304" spans="2:52" s="235" customFormat="1" ht="39" hidden="1" customHeight="1" x14ac:dyDescent="0.25">
      <c r="B304" s="252">
        <v>46209</v>
      </c>
      <c r="C304" s="311" t="s">
        <v>110</v>
      </c>
      <c r="D304" s="212">
        <v>1</v>
      </c>
      <c r="E304" s="212" t="s">
        <v>170</v>
      </c>
      <c r="F304" s="212" t="s">
        <v>459</v>
      </c>
      <c r="G304" s="212">
        <v>10</v>
      </c>
      <c r="H304" s="212" t="s">
        <v>619</v>
      </c>
      <c r="I304" s="212">
        <v>190</v>
      </c>
      <c r="J304" s="212"/>
      <c r="K304" s="212" t="s">
        <v>610</v>
      </c>
      <c r="L304" s="212">
        <v>1921</v>
      </c>
      <c r="M304" s="212"/>
      <c r="N304" s="212"/>
      <c r="O304" s="212"/>
      <c r="P304" s="211"/>
      <c r="Q304" s="205"/>
      <c r="R304" s="204"/>
      <c r="S304" s="204">
        <f>'INFORME DIARIO MAQUINARIA'!$R304-'INFORME DIARIO MAQUINARIA'!$Q304</f>
        <v>0</v>
      </c>
      <c r="T304" s="203"/>
      <c r="U304" s="106"/>
      <c r="V304" s="106" t="str">
        <f>IF(U304-T304=0,"",U304-T304)</f>
        <v/>
      </c>
      <c r="W304" s="106"/>
      <c r="X304" s="106"/>
      <c r="Y304" s="106" t="str">
        <f>IF(X304-W304=0,"",X304-W304)</f>
        <v/>
      </c>
      <c r="Z304" s="106"/>
      <c r="AA304" s="106"/>
      <c r="AB304" s="106">
        <f>'INFORME DIARIO MAQUINARIA'!$AA304-'INFORME DIARIO MAQUINARIA'!$Z304</f>
        <v>0</v>
      </c>
      <c r="AC304" s="106"/>
      <c r="AD304" s="106"/>
      <c r="AE304" s="106" t="str">
        <f>IF(AD304-AC304=0,"",AD304-AC304)</f>
        <v/>
      </c>
      <c r="AF304" s="106"/>
      <c r="AG304" s="106"/>
      <c r="AH304" s="106" t="str">
        <f>IF(AG304-AF304=0,"",AG304-AF304)</f>
        <v/>
      </c>
      <c r="AI304" s="106"/>
      <c r="AJ304" s="106"/>
      <c r="AK304" s="106"/>
      <c r="AL304" s="106"/>
      <c r="AM304" s="106" t="str">
        <f>IF((AK304+AJ304)-AL304=0,"",(AK304+AJ304)-AL304)</f>
        <v/>
      </c>
      <c r="AN304" s="120" t="str">
        <f>IF(OR(AM304="",V304="",V304=0),"",ROUND(AM304/V304,2))</f>
        <v/>
      </c>
      <c r="AO304" s="106" t="str">
        <f>IF(OR(Y304="",AM304="",AM304=0),"",ROUND(Y304/AM304,2))</f>
        <v/>
      </c>
      <c r="AP304" s="106" t="str">
        <f>IF(OR(AM304="",Y304="",Y304=0),"",ROUND(AM304/Y304,2))</f>
        <v/>
      </c>
      <c r="AQ304" s="106" t="str">
        <f>IF(OR(L304="",V304="",V304=0),"",ROUND(L304/V304,1))</f>
        <v/>
      </c>
      <c r="AR304" s="106" t="str">
        <f>IF(OR('INFORME DIARIO MAQUINARIA'!$O304="",'INFORME DIARIO MAQUINARIA'!$AH304="",'INFORME DIARIO MAQUINARIA'!$AH304=0),"",ROUND('INFORME DIARIO MAQUINARIA'!$O304/'INFORME DIARIO MAQUINARIA'!$AH304,1))</f>
        <v/>
      </c>
      <c r="AS304" s="189" t="str">
        <f>IFERROR(IF(OR(V304="",AE304="",V304&lt;=0,AE304&lt;0),"",AE304/V304),"")</f>
        <v/>
      </c>
      <c r="AT304" s="106"/>
      <c r="AU304" s="106"/>
      <c r="AV304" s="106"/>
      <c r="AW304" s="106"/>
      <c r="AX304" s="106"/>
      <c r="AY304" s="106"/>
      <c r="AZ304" s="121"/>
    </row>
    <row r="305" spans="2:52" s="235" customFormat="1" ht="46.5" hidden="1" customHeight="1" x14ac:dyDescent="0.25">
      <c r="B305" s="268">
        <v>46209</v>
      </c>
      <c r="C305" s="309" t="s">
        <v>110</v>
      </c>
      <c r="D305" s="201">
        <v>1</v>
      </c>
      <c r="E305" s="201" t="s">
        <v>193</v>
      </c>
      <c r="F305" s="201" t="s">
        <v>358</v>
      </c>
      <c r="G305" s="201">
        <v>10</v>
      </c>
      <c r="H305" s="201" t="s">
        <v>616</v>
      </c>
      <c r="I305" s="201">
        <v>191</v>
      </c>
      <c r="J305" s="201"/>
      <c r="K305" s="201" t="s">
        <v>610</v>
      </c>
      <c r="L305" s="201">
        <v>1921</v>
      </c>
      <c r="M305" s="201"/>
      <c r="N305" s="201"/>
      <c r="O305" s="201"/>
      <c r="P305" s="209"/>
      <c r="Q305" s="205"/>
      <c r="R305" s="204"/>
      <c r="S305" s="204">
        <f>'INFORME DIARIO MAQUINARIA'!$R305-'INFORME DIARIO MAQUINARIA'!$Q305</f>
        <v>0</v>
      </c>
      <c r="T305" s="203"/>
      <c r="U305" s="106"/>
      <c r="V305" s="106" t="str">
        <f>IF(U305-T305=0,"",U305-T305)</f>
        <v/>
      </c>
      <c r="W305" s="106"/>
      <c r="X305" s="106"/>
      <c r="Y305" s="106" t="str">
        <f>IF(X305-W305=0,"",X305-W305)</f>
        <v/>
      </c>
      <c r="Z305" s="106"/>
      <c r="AA305" s="106"/>
      <c r="AB305" s="106">
        <f>'INFORME DIARIO MAQUINARIA'!$AA305-'INFORME DIARIO MAQUINARIA'!$Z305</f>
        <v>0</v>
      </c>
      <c r="AC305" s="106"/>
      <c r="AD305" s="106"/>
      <c r="AE305" s="106" t="str">
        <f>IF(AD305-AC305=0,"",AD305-AC305)</f>
        <v/>
      </c>
      <c r="AF305" s="106"/>
      <c r="AG305" s="106"/>
      <c r="AH305" s="106" t="str">
        <f>IF(AG305-AF305=0,"",AG305-AF305)</f>
        <v/>
      </c>
      <c r="AI305" s="106"/>
      <c r="AJ305" s="106"/>
      <c r="AK305" s="106"/>
      <c r="AL305" s="106"/>
      <c r="AM305" s="106" t="str">
        <f>IF((AK305+AJ305)-AL305=0,"",(AK305+AJ305)-AL305)</f>
        <v/>
      </c>
      <c r="AN305" s="120" t="str">
        <f>IF(OR(AM305="",V305="",V305=0),"",ROUND(AM305/V305,2))</f>
        <v/>
      </c>
      <c r="AO305" s="106" t="str">
        <f>IF(OR(Y305="",AM305="",AM305=0),"",ROUND(Y305/AM305,2))</f>
        <v/>
      </c>
      <c r="AP305" s="106" t="str">
        <f>IF(OR(AM305="",Y305="",Y305=0),"",ROUND(AM305/Y305,2))</f>
        <v/>
      </c>
      <c r="AQ305" s="106" t="str">
        <f>IF(OR(L305="",V305="",V305=0),"",ROUND(L305/V305,1))</f>
        <v/>
      </c>
      <c r="AR305" s="106" t="str">
        <f>IF(OR('INFORME DIARIO MAQUINARIA'!$O305="",'INFORME DIARIO MAQUINARIA'!$AH305="",'INFORME DIARIO MAQUINARIA'!$AH305=0),"",ROUND('INFORME DIARIO MAQUINARIA'!$O305/'INFORME DIARIO MAQUINARIA'!$AH305,1))</f>
        <v/>
      </c>
      <c r="AS305" s="189" t="str">
        <f>IFERROR(IF(OR(V305="",AE305="",V305&lt;=0,AE305&lt;0),"",AE305/V305),"")</f>
        <v/>
      </c>
      <c r="AT305" s="106"/>
      <c r="AU305" s="106"/>
      <c r="AV305" s="106"/>
      <c r="AW305" s="106"/>
      <c r="AX305" s="106"/>
      <c r="AY305" s="106"/>
      <c r="AZ305" s="121"/>
    </row>
    <row r="306" spans="2:52" s="235" customFormat="1" ht="48.75" hidden="1" customHeight="1" x14ac:dyDescent="0.25">
      <c r="B306" s="268">
        <v>46209</v>
      </c>
      <c r="C306" s="309" t="s">
        <v>110</v>
      </c>
      <c r="D306" s="201">
        <v>1</v>
      </c>
      <c r="E306" s="201" t="s">
        <v>187</v>
      </c>
      <c r="F306" s="201" t="s">
        <v>88</v>
      </c>
      <c r="G306" s="201">
        <v>10</v>
      </c>
      <c r="H306" s="201" t="s">
        <v>618</v>
      </c>
      <c r="I306" s="201">
        <v>191</v>
      </c>
      <c r="J306" s="201"/>
      <c r="K306" s="201" t="s">
        <v>182</v>
      </c>
      <c r="L306" s="201"/>
      <c r="M306" s="201">
        <v>180</v>
      </c>
      <c r="N306" s="201"/>
      <c r="O306" s="201"/>
      <c r="P306" s="209"/>
      <c r="Q306" s="205"/>
      <c r="R306" s="204"/>
      <c r="S306" s="156">
        <f>'INFORME DIARIO MAQUINARIA'!$R306-'INFORME DIARIO MAQUINARIA'!$Q306</f>
        <v>0</v>
      </c>
      <c r="T306" s="203"/>
      <c r="U306" s="106"/>
      <c r="V306" s="106" t="str">
        <f>IF(U306-T306=0,"",U306-T306)</f>
        <v/>
      </c>
      <c r="W306" s="106"/>
      <c r="X306" s="106"/>
      <c r="Y306" s="106" t="str">
        <f>IF(X306-W306=0,"",X306-W306)</f>
        <v/>
      </c>
      <c r="Z306" s="106"/>
      <c r="AA306" s="106"/>
      <c r="AB306" s="106">
        <f>'INFORME DIARIO MAQUINARIA'!$AA306-'INFORME DIARIO MAQUINARIA'!$Z306</f>
        <v>0</v>
      </c>
      <c r="AC306" s="106"/>
      <c r="AD306" s="106"/>
      <c r="AE306" s="106" t="str">
        <f>IF(AD306-AC306=0,"",AD306-AC306)</f>
        <v/>
      </c>
      <c r="AF306" s="106"/>
      <c r="AG306" s="106"/>
      <c r="AH306" s="106" t="str">
        <f>IF(AG306-AF306=0,"",AG306-AF306)</f>
        <v/>
      </c>
      <c r="AI306" s="106"/>
      <c r="AJ306" s="106"/>
      <c r="AK306" s="106"/>
      <c r="AL306" s="106"/>
      <c r="AM306" s="106" t="str">
        <f>IF((AK306+AJ306)-AL306=0,"",(AK306+AJ306)-AL306)</f>
        <v/>
      </c>
      <c r="AN306" s="120" t="str">
        <f>IF(OR(AM306="",V306="",V306=0),"",ROUND(AM306/V306,2))</f>
        <v/>
      </c>
      <c r="AO306" s="106" t="str">
        <f>IF(OR(Y306="",AM306="",AM306=0),"",ROUND(Y306/AM306,2))</f>
        <v/>
      </c>
      <c r="AP306" s="106" t="str">
        <f>IF(OR(AM306="",Y306="",Y306=0),"",ROUND(AM306/Y306,2))</f>
        <v/>
      </c>
      <c r="AQ306" s="106" t="str">
        <f>IF(OR(L306="",V306="",V306=0),"",ROUND(L306/V306,1))</f>
        <v/>
      </c>
      <c r="AR306" s="106" t="str">
        <f>IF(OR('INFORME DIARIO MAQUINARIA'!$O306="",'INFORME DIARIO MAQUINARIA'!$AH306="",'INFORME DIARIO MAQUINARIA'!$AH306=0),"",ROUND('INFORME DIARIO MAQUINARIA'!$O306/'INFORME DIARIO MAQUINARIA'!$AH306,1))</f>
        <v/>
      </c>
      <c r="AS306" s="189" t="str">
        <f>IFERROR(IF(OR(V306="",AE306="",V306&lt;=0,AE306&lt;0),"",AE306/V306),"")</f>
        <v/>
      </c>
      <c r="AT306" s="106"/>
      <c r="AU306" s="106"/>
      <c r="AV306" s="106"/>
      <c r="AW306" s="106"/>
      <c r="AX306" s="106"/>
      <c r="AY306" s="106"/>
      <c r="AZ306" s="121"/>
    </row>
    <row r="307" spans="2:52" s="235" customFormat="1" ht="43.5" hidden="1" customHeight="1" x14ac:dyDescent="0.25">
      <c r="B307" s="268">
        <v>46209</v>
      </c>
      <c r="C307" s="309" t="s">
        <v>110</v>
      </c>
      <c r="D307" s="201">
        <v>1</v>
      </c>
      <c r="E307" s="201" t="s">
        <v>131</v>
      </c>
      <c r="F307" s="201" t="s">
        <v>130</v>
      </c>
      <c r="G307" s="201">
        <v>10</v>
      </c>
      <c r="H307" s="201" t="s">
        <v>617</v>
      </c>
      <c r="I307" s="201">
        <v>191</v>
      </c>
      <c r="J307" s="201"/>
      <c r="K307" s="201" t="s">
        <v>183</v>
      </c>
      <c r="L307" s="201"/>
      <c r="M307" s="201"/>
      <c r="N307" s="201">
        <v>7</v>
      </c>
      <c r="O307" s="201">
        <v>84</v>
      </c>
      <c r="P307" s="209"/>
      <c r="Q307" s="205"/>
      <c r="R307" s="204"/>
      <c r="S307" s="204">
        <f>'INFORME DIARIO MAQUINARIA'!$R307-'INFORME DIARIO MAQUINARIA'!$Q307</f>
        <v>0</v>
      </c>
      <c r="T307" s="203"/>
      <c r="U307" s="106"/>
      <c r="V307" s="106" t="str">
        <f>IF(U307-T307=0,"",U307-T307)</f>
        <v/>
      </c>
      <c r="W307" s="106"/>
      <c r="X307" s="106"/>
      <c r="Y307" s="106" t="str">
        <f>IF(X307-W307=0,"",X307-W307)</f>
        <v/>
      </c>
      <c r="Z307" s="106"/>
      <c r="AA307" s="106"/>
      <c r="AB307" s="106">
        <f>'INFORME DIARIO MAQUINARIA'!$AA307-'INFORME DIARIO MAQUINARIA'!$Z307</f>
        <v>0</v>
      </c>
      <c r="AC307" s="106"/>
      <c r="AD307" s="106"/>
      <c r="AE307" s="106" t="str">
        <f>IF(AD307-AC307=0,"",AD307-AC307)</f>
        <v/>
      </c>
      <c r="AF307" s="106"/>
      <c r="AG307" s="106"/>
      <c r="AH307" s="106" t="str">
        <f>IF(AG307-AF307=0,"",AG307-AF307)</f>
        <v/>
      </c>
      <c r="AI307" s="106"/>
      <c r="AJ307" s="106"/>
      <c r="AK307" s="106"/>
      <c r="AL307" s="106"/>
      <c r="AM307" s="106" t="str">
        <f>IF((AK307+AJ307)-AL307=0,"",(AK307+AJ307)-AL307)</f>
        <v/>
      </c>
      <c r="AN307" s="120" t="str">
        <f>IF(OR(AM307="",V307="",V307=0),"",ROUND(AM307/V307,2))</f>
        <v/>
      </c>
      <c r="AO307" s="106" t="str">
        <f>IF(OR(Y307="",AM307="",AM307=0),"",ROUND(Y307/AM307,2))</f>
        <v/>
      </c>
      <c r="AP307" s="106" t="str">
        <f>IF(OR(AM307="",Y307="",Y307=0),"",ROUND(AM307/Y307,2))</f>
        <v/>
      </c>
      <c r="AQ307" s="106" t="str">
        <f>IF(OR(L307="",V307="",V307=0),"",ROUND(L307/V307,1))</f>
        <v/>
      </c>
      <c r="AR307" s="106" t="str">
        <f>IF(OR('INFORME DIARIO MAQUINARIA'!$O307="",'INFORME DIARIO MAQUINARIA'!$AH307="",'INFORME DIARIO MAQUINARIA'!$AH307=0),"",ROUND('INFORME DIARIO MAQUINARIA'!$O307/'INFORME DIARIO MAQUINARIA'!$AH307,1))</f>
        <v/>
      </c>
      <c r="AS307" s="189" t="str">
        <f>IFERROR(IF(OR(V307="",AE307="",V307&lt;=0,AE307&lt;0),"",AE307/V307),"")</f>
        <v/>
      </c>
      <c r="AT307" s="106"/>
      <c r="AU307" s="106"/>
      <c r="AV307" s="106"/>
      <c r="AW307" s="106"/>
      <c r="AX307" s="106"/>
      <c r="AY307" s="106"/>
      <c r="AZ307" s="121"/>
    </row>
    <row r="308" spans="2:52" s="235" customFormat="1" ht="47.25" hidden="1" customHeight="1" thickBot="1" x14ac:dyDescent="0.3">
      <c r="B308" s="268">
        <v>46209</v>
      </c>
      <c r="C308" s="309" t="s">
        <v>110</v>
      </c>
      <c r="D308" s="201">
        <v>1</v>
      </c>
      <c r="E308" s="201" t="s">
        <v>86</v>
      </c>
      <c r="F308" s="201" t="s">
        <v>85</v>
      </c>
      <c r="G308" s="201">
        <v>10</v>
      </c>
      <c r="H308" s="201" t="s">
        <v>616</v>
      </c>
      <c r="I308" s="201">
        <v>190</v>
      </c>
      <c r="J308" s="201"/>
      <c r="K308" s="201" t="s">
        <v>183</v>
      </c>
      <c r="L308" s="201"/>
      <c r="M308" s="201"/>
      <c r="N308" s="201">
        <v>8</v>
      </c>
      <c r="O308" s="201">
        <v>96</v>
      </c>
      <c r="P308" s="209"/>
      <c r="Q308" s="205"/>
      <c r="R308" s="204"/>
      <c r="S308" s="204">
        <f>'INFORME DIARIO MAQUINARIA'!$R308-'INFORME DIARIO MAQUINARIA'!$Q308</f>
        <v>0</v>
      </c>
      <c r="T308" s="203"/>
      <c r="U308" s="106"/>
      <c r="V308" s="106" t="str">
        <f>IF(U308-T308=0,"",U308-T308)</f>
        <v/>
      </c>
      <c r="W308" s="106"/>
      <c r="X308" s="106"/>
      <c r="Y308" s="106" t="str">
        <f>IF(X308-W308=0,"",X308-W308)</f>
        <v/>
      </c>
      <c r="Z308" s="106"/>
      <c r="AA308" s="106"/>
      <c r="AB308" s="197">
        <f>'INFORME DIARIO MAQUINARIA'!$AA308-'INFORME DIARIO MAQUINARIA'!$Z308</f>
        <v>0</v>
      </c>
      <c r="AC308" s="106"/>
      <c r="AD308" s="106"/>
      <c r="AE308" s="106" t="str">
        <f>IF(AD308-AC308=0,"",AD308-AC308)</f>
        <v/>
      </c>
      <c r="AF308" s="106"/>
      <c r="AG308" s="106"/>
      <c r="AH308" s="106" t="str">
        <f>IF(AG308-AF308=0,"",AG308-AF308)</f>
        <v/>
      </c>
      <c r="AI308" s="106"/>
      <c r="AJ308" s="106"/>
      <c r="AK308" s="106"/>
      <c r="AL308" s="106"/>
      <c r="AM308" s="106" t="str">
        <f>IF((AK308+AJ308)-AL308=0,"",(AK308+AJ308)-AL308)</f>
        <v/>
      </c>
      <c r="AN308" s="120" t="str">
        <f>IF(OR(AM308="",V308="",V308=0),"",ROUND(AM308/V308,2))</f>
        <v/>
      </c>
      <c r="AO308" s="106" t="str">
        <f>IF(OR(Y308="",AM308="",AM308=0),"",ROUND(Y308/AM308,2))</f>
        <v/>
      </c>
      <c r="AP308" s="106" t="str">
        <f>IF(OR(AM308="",Y308="",Y308=0),"",ROUND(AM308/Y308,2))</f>
        <v/>
      </c>
      <c r="AQ308" s="106" t="str">
        <f>IF(OR(L308="",V308="",V308=0),"",ROUND(L308/V308,1))</f>
        <v/>
      </c>
      <c r="AR308" s="106" t="str">
        <f>IF(OR('INFORME DIARIO MAQUINARIA'!$O308="",'INFORME DIARIO MAQUINARIA'!$AH308="",'INFORME DIARIO MAQUINARIA'!$AH308=0),"",ROUND('INFORME DIARIO MAQUINARIA'!$O308/'INFORME DIARIO MAQUINARIA'!$AH308,1))</f>
        <v/>
      </c>
      <c r="AS308" s="189" t="str">
        <f>IFERROR(IF(OR(V308="",AE308="",V308&lt;=0,AE308&lt;0),"",AE308/V308),"")</f>
        <v/>
      </c>
      <c r="AT308" s="106"/>
      <c r="AU308" s="106"/>
      <c r="AV308" s="106"/>
      <c r="AW308" s="106"/>
      <c r="AX308" s="106"/>
      <c r="AY308" s="106"/>
      <c r="AZ308" s="121"/>
    </row>
    <row r="309" spans="2:52" s="334" customFormat="1" ht="33" hidden="1" customHeight="1" x14ac:dyDescent="0.25">
      <c r="B309" s="252">
        <v>46210</v>
      </c>
      <c r="C309" s="311" t="s">
        <v>59</v>
      </c>
      <c r="D309" s="212">
        <v>1</v>
      </c>
      <c r="E309" s="212" t="s">
        <v>382</v>
      </c>
      <c r="F309" s="212" t="s">
        <v>169</v>
      </c>
      <c r="G309" s="212">
        <v>7</v>
      </c>
      <c r="H309" s="212" t="s">
        <v>614</v>
      </c>
      <c r="I309" s="212">
        <v>233</v>
      </c>
      <c r="J309" s="212"/>
      <c r="K309" s="212" t="s">
        <v>615</v>
      </c>
      <c r="L309" s="212">
        <v>1600</v>
      </c>
      <c r="M309" s="212"/>
      <c r="N309" s="212"/>
      <c r="O309" s="212"/>
      <c r="P309" s="211"/>
      <c r="Q309" s="205"/>
      <c r="R309" s="204"/>
      <c r="S309" s="204">
        <f>'INFORME DIARIO MAQUINARIA'!$R309-'INFORME DIARIO MAQUINARIA'!$Q309</f>
        <v>0</v>
      </c>
      <c r="T309" s="203"/>
      <c r="U309" s="106"/>
      <c r="V309" s="106" t="str">
        <f>IF(U309-T309=0,"",U309-T309)</f>
        <v/>
      </c>
      <c r="W309" s="106"/>
      <c r="X309" s="106"/>
      <c r="Y309" s="106" t="str">
        <f>IF(X309-W309=0,"",X309-W309)</f>
        <v/>
      </c>
      <c r="Z309" s="106"/>
      <c r="AA309" s="106"/>
      <c r="AB309" s="106">
        <f>'INFORME DIARIO MAQUINARIA'!$AA309-'INFORME DIARIO MAQUINARIA'!$Z309</f>
        <v>0</v>
      </c>
      <c r="AC309" s="106"/>
      <c r="AD309" s="106"/>
      <c r="AE309" s="106" t="str">
        <f>IF(AD309-AC309=0,"",AD309-AC309)</f>
        <v/>
      </c>
      <c r="AF309" s="106"/>
      <c r="AG309" s="106"/>
      <c r="AH309" s="106" t="str">
        <f>IF(AG309-AF309=0,"",AG309-AF309)</f>
        <v/>
      </c>
      <c r="AI309" s="106"/>
      <c r="AJ309" s="106"/>
      <c r="AK309" s="106"/>
      <c r="AL309" s="106"/>
      <c r="AM309" s="106" t="str">
        <f>IF((AK309+AJ309)-AL309=0,"",(AK309+AJ309)-AL309)</f>
        <v/>
      </c>
      <c r="AN309" s="120" t="str">
        <f>IF(OR(AM309="",V309="",V309=0),"",ROUND(AM309/V309,2))</f>
        <v/>
      </c>
      <c r="AO309" s="106" t="str">
        <f>IF(OR(Y309="",AM309="",AM309=0),"",ROUND(Y309/AM309,2))</f>
        <v/>
      </c>
      <c r="AP309" s="106" t="str">
        <f>IF(OR(AM309="",Y309="",Y309=0),"",ROUND(AM309/Y309,2))</f>
        <v/>
      </c>
      <c r="AQ309" s="106" t="str">
        <f>IF(OR(L309="",V309="",V309=0),"",ROUND(L309/V309,1))</f>
        <v/>
      </c>
      <c r="AR309" s="106" t="str">
        <f>IF(OR('INFORME DIARIO MAQUINARIA'!$O309="",'INFORME DIARIO MAQUINARIA'!$AH309="",'INFORME DIARIO MAQUINARIA'!$AH309=0),"",ROUND('INFORME DIARIO MAQUINARIA'!$O309/'INFORME DIARIO MAQUINARIA'!$AH309,1))</f>
        <v/>
      </c>
      <c r="AS309" s="189" t="str">
        <f>IFERROR(IF(OR(V309="",AE309="",V309&lt;=0,AE309&lt;0),"",AE309/V309),"")</f>
        <v/>
      </c>
      <c r="AT309" s="106"/>
      <c r="AU309" s="106"/>
      <c r="AV309" s="106"/>
      <c r="AW309" s="106"/>
      <c r="AX309" s="106"/>
      <c r="AY309" s="106"/>
      <c r="AZ309" s="121"/>
    </row>
    <row r="310" spans="2:52" s="334" customFormat="1" ht="34.5" hidden="1" customHeight="1" x14ac:dyDescent="0.25">
      <c r="B310" s="268">
        <v>46210</v>
      </c>
      <c r="C310" s="309" t="s">
        <v>59</v>
      </c>
      <c r="D310" s="201">
        <v>1</v>
      </c>
      <c r="E310" s="201" t="s">
        <v>100</v>
      </c>
      <c r="F310" s="201" t="s">
        <v>99</v>
      </c>
      <c r="G310" s="201">
        <v>7</v>
      </c>
      <c r="H310" s="201" t="s">
        <v>614</v>
      </c>
      <c r="I310" s="201">
        <v>233</v>
      </c>
      <c r="J310" s="201"/>
      <c r="K310" s="201" t="s">
        <v>236</v>
      </c>
      <c r="L310" s="201"/>
      <c r="M310" s="201"/>
      <c r="N310" s="201"/>
      <c r="O310" s="201">
        <v>60</v>
      </c>
      <c r="P310" s="209"/>
      <c r="Q310" s="205"/>
      <c r="R310" s="204"/>
      <c r="S310" s="204">
        <f>'INFORME DIARIO MAQUINARIA'!$R310-'INFORME DIARIO MAQUINARIA'!$Q310</f>
        <v>0</v>
      </c>
      <c r="T310" s="203"/>
      <c r="U310" s="106"/>
      <c r="V310" s="106" t="str">
        <f>IF(U310-T310=0,"",U310-T310)</f>
        <v/>
      </c>
      <c r="W310" s="106"/>
      <c r="X310" s="106"/>
      <c r="Y310" s="106" t="str">
        <f>IF(X310-W310=0,"",X310-W310)</f>
        <v/>
      </c>
      <c r="Z310" s="106"/>
      <c r="AA310" s="106"/>
      <c r="AB310" s="106">
        <f>'INFORME DIARIO MAQUINARIA'!$AA310-'INFORME DIARIO MAQUINARIA'!$Z310</f>
        <v>0</v>
      </c>
      <c r="AC310" s="106"/>
      <c r="AD310" s="106"/>
      <c r="AE310" s="106" t="str">
        <f>IF(AD310-AC310=0,"",AD310-AC310)</f>
        <v/>
      </c>
      <c r="AF310" s="106"/>
      <c r="AG310" s="106"/>
      <c r="AH310" s="106" t="str">
        <f>IF(AG310-AF310=0,"",AG310-AF310)</f>
        <v/>
      </c>
      <c r="AI310" s="106"/>
      <c r="AJ310" s="106"/>
      <c r="AK310" s="106"/>
      <c r="AL310" s="106"/>
      <c r="AM310" s="106" t="str">
        <f>IF((AK310+AJ310)-AL310=0,"",(AK310+AJ310)-AL310)</f>
        <v/>
      </c>
      <c r="AN310" s="120" t="str">
        <f>IF(OR(AM310="",V310="",V310=0),"",ROUND(AM310/V310,2))</f>
        <v/>
      </c>
      <c r="AO310" s="106" t="str">
        <f>IF(OR(Y310="",AM310="",AM310=0),"",ROUND(Y310/AM310,2))</f>
        <v/>
      </c>
      <c r="AP310" s="106" t="str">
        <f>IF(OR(AM310="",Y310="",Y310=0),"",ROUND(AM310/Y310,2))</f>
        <v/>
      </c>
      <c r="AQ310" s="106" t="str">
        <f>IF(OR(L310="",V310="",V310=0),"",ROUND(L310/V310,1))</f>
        <v/>
      </c>
      <c r="AR310" s="106" t="str">
        <f>IF(OR('INFORME DIARIO MAQUINARIA'!$O310="",'INFORME DIARIO MAQUINARIA'!$AH310="",'INFORME DIARIO MAQUINARIA'!$AH310=0),"",ROUND('INFORME DIARIO MAQUINARIA'!$O310/'INFORME DIARIO MAQUINARIA'!$AH310,1))</f>
        <v/>
      </c>
      <c r="AS310" s="189" t="str">
        <f>IFERROR(IF(OR(V310="",AE310="",V310&lt;=0,AE310&lt;0),"",AE310/V310),"")</f>
        <v/>
      </c>
      <c r="AT310" s="106"/>
      <c r="AU310" s="106"/>
      <c r="AV310" s="106"/>
      <c r="AW310" s="106"/>
      <c r="AX310" s="106"/>
      <c r="AY310" s="106"/>
      <c r="AZ310" s="121"/>
    </row>
    <row r="311" spans="2:52" s="334" customFormat="1" ht="39" hidden="1" customHeight="1" x14ac:dyDescent="0.25">
      <c r="B311" s="268">
        <v>46210</v>
      </c>
      <c r="C311" s="309" t="s">
        <v>59</v>
      </c>
      <c r="D311" s="201">
        <v>1</v>
      </c>
      <c r="E311" s="201" t="s">
        <v>553</v>
      </c>
      <c r="F311" s="201" t="s">
        <v>202</v>
      </c>
      <c r="G311" s="201">
        <v>7</v>
      </c>
      <c r="H311" s="201" t="s">
        <v>613</v>
      </c>
      <c r="I311" s="201" t="s">
        <v>612</v>
      </c>
      <c r="J311" s="201"/>
      <c r="K311" s="201" t="s">
        <v>611</v>
      </c>
      <c r="L311" s="201"/>
      <c r="M311" s="201">
        <v>120</v>
      </c>
      <c r="N311" s="201"/>
      <c r="O311" s="201"/>
      <c r="P311" s="209"/>
      <c r="Q311" s="205"/>
      <c r="R311" s="204"/>
      <c r="S311" s="204">
        <f>'INFORME DIARIO MAQUINARIA'!$R311-'INFORME DIARIO MAQUINARIA'!$Q311</f>
        <v>0</v>
      </c>
      <c r="T311" s="203"/>
      <c r="U311" s="106"/>
      <c r="V311" s="106" t="str">
        <f>IF(U311-T311=0,"",U311-T311)</f>
        <v/>
      </c>
      <c r="W311" s="106"/>
      <c r="X311" s="106"/>
      <c r="Y311" s="106" t="str">
        <f>IF(X311-W311=0,"",X311-W311)</f>
        <v/>
      </c>
      <c r="Z311" s="106"/>
      <c r="AA311" s="106"/>
      <c r="AB311" s="106">
        <f>'INFORME DIARIO MAQUINARIA'!$AA311-'INFORME DIARIO MAQUINARIA'!$Z311</f>
        <v>0</v>
      </c>
      <c r="AC311" s="106"/>
      <c r="AD311" s="106"/>
      <c r="AE311" s="106" t="str">
        <f>IF(AD311-AC311=0,"",AD311-AC311)</f>
        <v/>
      </c>
      <c r="AF311" s="106"/>
      <c r="AG311" s="106"/>
      <c r="AH311" s="106" t="str">
        <f>IF(AG311-AF311=0,"",AG311-AF311)</f>
        <v/>
      </c>
      <c r="AI311" s="106"/>
      <c r="AJ311" s="106"/>
      <c r="AK311" s="106"/>
      <c r="AL311" s="106"/>
      <c r="AM311" s="106" t="str">
        <f>IF((AK311+AJ311)-AL311=0,"",(AK311+AJ311)-AL311)</f>
        <v/>
      </c>
      <c r="AN311" s="120" t="str">
        <f>IF(OR(AM311="",V311="",V311=0),"",ROUND(AM311/V311,2))</f>
        <v/>
      </c>
      <c r="AO311" s="106" t="str">
        <f>IF(OR(Y311="",AM311="",AM311=0),"",ROUND(Y311/AM311,2))</f>
        <v/>
      </c>
      <c r="AP311" s="106" t="str">
        <f>IF(OR(AM311="",Y311="",Y311=0),"",ROUND(AM311/Y311,2))</f>
        <v/>
      </c>
      <c r="AQ311" s="106" t="str">
        <f>IF(OR(L311="",V311="",V311=0),"",ROUND(L311/V311,1))</f>
        <v/>
      </c>
      <c r="AR311" s="106" t="str">
        <f>IF(OR('INFORME DIARIO MAQUINARIA'!$O311="",'INFORME DIARIO MAQUINARIA'!$AH311="",'INFORME DIARIO MAQUINARIA'!$AH311=0),"",ROUND('INFORME DIARIO MAQUINARIA'!$O311/'INFORME DIARIO MAQUINARIA'!$AH311,1))</f>
        <v/>
      </c>
      <c r="AS311" s="189" t="str">
        <f>IFERROR(IF(OR(V311="",AE311="",V311&lt;=0,AE311&lt;0),"",AE311/V311),"")</f>
        <v/>
      </c>
      <c r="AT311" s="106"/>
      <c r="AU311" s="106"/>
      <c r="AV311" s="106"/>
      <c r="AW311" s="106"/>
      <c r="AX311" s="106"/>
      <c r="AY311" s="106"/>
      <c r="AZ311" s="121"/>
    </row>
    <row r="312" spans="2:52" s="334" customFormat="1" ht="40.5" hidden="1" customHeight="1" x14ac:dyDescent="0.25">
      <c r="B312" s="268">
        <v>46210</v>
      </c>
      <c r="C312" s="309" t="s">
        <v>59</v>
      </c>
      <c r="D312" s="201">
        <v>1</v>
      </c>
      <c r="E312" s="201" t="s">
        <v>387</v>
      </c>
      <c r="F312" s="201" t="s">
        <v>263</v>
      </c>
      <c r="G312" s="201">
        <v>7</v>
      </c>
      <c r="H312" s="201" t="s">
        <v>609</v>
      </c>
      <c r="I312" s="201">
        <v>85</v>
      </c>
      <c r="J312" s="201"/>
      <c r="K312" s="201" t="s">
        <v>610</v>
      </c>
      <c r="L312" s="201">
        <v>1400</v>
      </c>
      <c r="M312" s="201"/>
      <c r="N312" s="201"/>
      <c r="O312" s="201"/>
      <c r="P312" s="209"/>
      <c r="Q312" s="205"/>
      <c r="R312" s="204"/>
      <c r="S312" s="204">
        <f>'INFORME DIARIO MAQUINARIA'!$R312-'INFORME DIARIO MAQUINARIA'!$Q312</f>
        <v>0</v>
      </c>
      <c r="T312" s="203"/>
      <c r="U312" s="106"/>
      <c r="V312" s="106" t="str">
        <f>IF(U312-T312=0,"",U312-T312)</f>
        <v/>
      </c>
      <c r="W312" s="106"/>
      <c r="X312" s="106"/>
      <c r="Y312" s="106" t="str">
        <f>IF(X312-W312=0,"",X312-W312)</f>
        <v/>
      </c>
      <c r="Z312" s="106"/>
      <c r="AA312" s="106"/>
      <c r="AB312" s="106">
        <f>'INFORME DIARIO MAQUINARIA'!$AA312-'INFORME DIARIO MAQUINARIA'!$Z312</f>
        <v>0</v>
      </c>
      <c r="AC312" s="106"/>
      <c r="AD312" s="106"/>
      <c r="AE312" s="106" t="str">
        <f>IF(AD312-AC312=0,"",AD312-AC312)</f>
        <v/>
      </c>
      <c r="AF312" s="106"/>
      <c r="AG312" s="106"/>
      <c r="AH312" s="106" t="str">
        <f>IF(AG312-AF312=0,"",AG312-AF312)</f>
        <v/>
      </c>
      <c r="AI312" s="106"/>
      <c r="AJ312" s="106"/>
      <c r="AK312" s="106"/>
      <c r="AL312" s="106"/>
      <c r="AM312" s="106" t="str">
        <f>IF((AK312+AJ312)-AL312=0,"",(AK312+AJ312)-AL312)</f>
        <v/>
      </c>
      <c r="AN312" s="120" t="str">
        <f>IF(OR(AM312="",V312="",V312=0),"",ROUND(AM312/V312,2))</f>
        <v/>
      </c>
      <c r="AO312" s="106" t="str">
        <f>IF(OR(Y312="",AM312="",AM312=0),"",ROUND(Y312/AM312,2))</f>
        <v/>
      </c>
      <c r="AP312" s="106" t="str">
        <f>IF(OR(AM312="",Y312="",Y312=0),"",ROUND(AM312/Y312,2))</f>
        <v/>
      </c>
      <c r="AQ312" s="106" t="str">
        <f>IF(OR(L312="",V312="",V312=0),"",ROUND(L312/V312,1))</f>
        <v/>
      </c>
      <c r="AR312" s="106" t="str">
        <f>IF(OR('INFORME DIARIO MAQUINARIA'!$O312="",'INFORME DIARIO MAQUINARIA'!$AH312="",'INFORME DIARIO MAQUINARIA'!$AH312=0),"",ROUND('INFORME DIARIO MAQUINARIA'!$O312/'INFORME DIARIO MAQUINARIA'!$AH312,1))</f>
        <v/>
      </c>
      <c r="AS312" s="189" t="str">
        <f>IFERROR(IF(OR(V312="",AE312="",V312&lt;=0,AE312&lt;0),"",AE312/V312),"")</f>
        <v/>
      </c>
      <c r="AT312" s="106"/>
      <c r="AU312" s="106"/>
      <c r="AV312" s="106"/>
      <c r="AW312" s="106"/>
      <c r="AX312" s="106"/>
      <c r="AY312" s="106"/>
      <c r="AZ312" s="121"/>
    </row>
    <row r="313" spans="2:52" s="334" customFormat="1" ht="39.75" hidden="1" customHeight="1" x14ac:dyDescent="0.25">
      <c r="B313" s="268">
        <v>46210</v>
      </c>
      <c r="C313" s="309" t="s">
        <v>59</v>
      </c>
      <c r="D313" s="201">
        <v>1</v>
      </c>
      <c r="E313" s="201" t="s">
        <v>82</v>
      </c>
      <c r="F313" s="201" t="s">
        <v>239</v>
      </c>
      <c r="G313" s="201">
        <v>7</v>
      </c>
      <c r="H313" s="201" t="s">
        <v>609</v>
      </c>
      <c r="I313" s="201">
        <v>85</v>
      </c>
      <c r="J313" s="201"/>
      <c r="K313" s="201" t="s">
        <v>462</v>
      </c>
      <c r="L313" s="201"/>
      <c r="M313" s="201"/>
      <c r="N313" s="201">
        <v>5</v>
      </c>
      <c r="O313" s="201">
        <v>60</v>
      </c>
      <c r="P313" s="209"/>
      <c r="Q313" s="205"/>
      <c r="R313" s="204"/>
      <c r="S313" s="204">
        <f>'INFORME DIARIO MAQUINARIA'!$R313-'INFORME DIARIO MAQUINARIA'!$Q313</f>
        <v>0</v>
      </c>
      <c r="T313" s="203"/>
      <c r="U313" s="106"/>
      <c r="V313" s="106" t="str">
        <f>IF(U313-T313=0,"",U313-T313)</f>
        <v/>
      </c>
      <c r="W313" s="106"/>
      <c r="X313" s="106"/>
      <c r="Y313" s="106" t="str">
        <f>IF(X313-W313=0,"",X313-W313)</f>
        <v/>
      </c>
      <c r="Z313" s="106"/>
      <c r="AA313" s="106"/>
      <c r="AB313" s="106">
        <f>'INFORME DIARIO MAQUINARIA'!$AA313-'INFORME DIARIO MAQUINARIA'!$Z313</f>
        <v>0</v>
      </c>
      <c r="AC313" s="106"/>
      <c r="AD313" s="106"/>
      <c r="AE313" s="106" t="str">
        <f>IF(AD313-AC313=0,"",AD313-AC313)</f>
        <v/>
      </c>
      <c r="AF313" s="106"/>
      <c r="AG313" s="106"/>
      <c r="AH313" s="106" t="str">
        <f>IF(AG313-AF313=0,"",AG313-AF313)</f>
        <v/>
      </c>
      <c r="AI313" s="106"/>
      <c r="AJ313" s="106"/>
      <c r="AK313" s="106"/>
      <c r="AL313" s="106"/>
      <c r="AM313" s="106" t="str">
        <f>IF((AK313+AJ313)-AL313=0,"",(AK313+AJ313)-AL313)</f>
        <v/>
      </c>
      <c r="AN313" s="120" t="str">
        <f>IF(OR(AM313="",V313="",V313=0),"",ROUND(AM313/V313,2))</f>
        <v/>
      </c>
      <c r="AO313" s="106" t="str">
        <f>IF(OR(Y313="",AM313="",AM313=0),"",ROUND(Y313/AM313,2))</f>
        <v/>
      </c>
      <c r="AP313" s="106" t="str">
        <f>IF(OR(AM313="",Y313="",Y313=0),"",ROUND(AM313/Y313,2))</f>
        <v/>
      </c>
      <c r="AQ313" s="106" t="str">
        <f>IF(OR(L313="",V313="",V313=0),"",ROUND(L313/V313,1))</f>
        <v/>
      </c>
      <c r="AR313" s="106" t="str">
        <f>IF(OR('INFORME DIARIO MAQUINARIA'!$O313="",'INFORME DIARIO MAQUINARIA'!$AH313="",'INFORME DIARIO MAQUINARIA'!$AH313=0),"",ROUND('INFORME DIARIO MAQUINARIA'!$O313/'INFORME DIARIO MAQUINARIA'!$AH313,1))</f>
        <v/>
      </c>
      <c r="AS313" s="189" t="str">
        <f>IFERROR(IF(OR(V313="",AE313="",V313&lt;=0,AE313&lt;0),"",AE313/V313),"")</f>
        <v/>
      </c>
      <c r="AT313" s="106"/>
      <c r="AU313" s="106"/>
      <c r="AV313" s="106"/>
      <c r="AW313" s="106"/>
      <c r="AX313" s="106"/>
      <c r="AY313" s="106"/>
      <c r="AZ313" s="121"/>
    </row>
    <row r="314" spans="2:52" s="334" customFormat="1" ht="40.5" hidden="1" customHeight="1" x14ac:dyDescent="0.25">
      <c r="B314" s="268">
        <v>46210</v>
      </c>
      <c r="C314" s="309" t="s">
        <v>59</v>
      </c>
      <c r="D314" s="201">
        <v>1</v>
      </c>
      <c r="E314" s="201" t="s">
        <v>195</v>
      </c>
      <c r="F314" s="201" t="s">
        <v>221</v>
      </c>
      <c r="G314" s="201">
        <v>7</v>
      </c>
      <c r="H314" s="201" t="s">
        <v>608</v>
      </c>
      <c r="I314" s="201">
        <v>286</v>
      </c>
      <c r="J314" s="201"/>
      <c r="K314" s="201" t="s">
        <v>462</v>
      </c>
      <c r="L314" s="201"/>
      <c r="M314" s="201"/>
      <c r="N314" s="201">
        <v>3</v>
      </c>
      <c r="O314" s="201">
        <v>36</v>
      </c>
      <c r="P314" s="209"/>
      <c r="Q314" s="205"/>
      <c r="R314" s="204"/>
      <c r="S314" s="204">
        <f>'INFORME DIARIO MAQUINARIA'!$R314-'INFORME DIARIO MAQUINARIA'!$Q314</f>
        <v>0</v>
      </c>
      <c r="T314" s="203"/>
      <c r="U314" s="106"/>
      <c r="V314" s="106" t="str">
        <f>IF(U314-T314=0,"",U314-T314)</f>
        <v/>
      </c>
      <c r="W314" s="106"/>
      <c r="X314" s="106"/>
      <c r="Y314" s="106" t="str">
        <f>IF(X314-W314=0,"",X314-W314)</f>
        <v/>
      </c>
      <c r="Z314" s="106"/>
      <c r="AA314" s="106"/>
      <c r="AB314" s="106">
        <f>'INFORME DIARIO MAQUINARIA'!$AA314-'INFORME DIARIO MAQUINARIA'!$Z314</f>
        <v>0</v>
      </c>
      <c r="AC314" s="106"/>
      <c r="AD314" s="106"/>
      <c r="AE314" s="106" t="str">
        <f>IF(AD314-AC314=0,"",AD314-AC314)</f>
        <v/>
      </c>
      <c r="AF314" s="106"/>
      <c r="AG314" s="106"/>
      <c r="AH314" s="106" t="str">
        <f>IF(AG314-AF314=0,"",AG314-AF314)</f>
        <v/>
      </c>
      <c r="AI314" s="106"/>
      <c r="AJ314" s="106"/>
      <c r="AK314" s="106"/>
      <c r="AL314" s="106"/>
      <c r="AM314" s="106" t="str">
        <f>IF((AK314+AJ314)-AL314=0,"",(AK314+AJ314)-AL314)</f>
        <v/>
      </c>
      <c r="AN314" s="120" t="str">
        <f>IF(OR(AM314="",V314="",V314=0),"",ROUND(AM314/V314,2))</f>
        <v/>
      </c>
      <c r="AO314" s="106" t="str">
        <f>IF(OR(Y314="",AM314="",AM314=0),"",ROUND(Y314/AM314,2))</f>
        <v/>
      </c>
      <c r="AP314" s="106" t="str">
        <f>IF(OR(AM314="",Y314="",Y314=0),"",ROUND(AM314/Y314,2))</f>
        <v/>
      </c>
      <c r="AQ314" s="106" t="str">
        <f>IF(OR(L314="",V314="",V314=0),"",ROUND(L314/V314,1))</f>
        <v/>
      </c>
      <c r="AR314" s="106" t="str">
        <f>IF(OR('INFORME DIARIO MAQUINARIA'!$O314="",'INFORME DIARIO MAQUINARIA'!$AH314="",'INFORME DIARIO MAQUINARIA'!$AH314=0),"",ROUND('INFORME DIARIO MAQUINARIA'!$O314/'INFORME DIARIO MAQUINARIA'!$AH314,1))</f>
        <v/>
      </c>
      <c r="AS314" s="189" t="str">
        <f>IFERROR(IF(OR(V314="",AE314="",V314&lt;=0,AE314&lt;0),"",AE314/V314),"")</f>
        <v/>
      </c>
      <c r="AT314" s="106"/>
      <c r="AU314" s="106"/>
      <c r="AV314" s="106"/>
      <c r="AW314" s="106"/>
      <c r="AX314" s="106"/>
      <c r="AY314" s="106"/>
      <c r="AZ314" s="121"/>
    </row>
    <row r="315" spans="2:52" s="334" customFormat="1" ht="42.75" hidden="1" customHeight="1" thickBot="1" x14ac:dyDescent="0.3">
      <c r="B315" s="268">
        <v>46210</v>
      </c>
      <c r="C315" s="309" t="s">
        <v>59</v>
      </c>
      <c r="D315" s="201">
        <v>1</v>
      </c>
      <c r="E315" s="201" t="s">
        <v>195</v>
      </c>
      <c r="F315" s="201" t="s">
        <v>221</v>
      </c>
      <c r="G315" s="201">
        <v>7</v>
      </c>
      <c r="H315" s="201" t="s">
        <v>607</v>
      </c>
      <c r="I315" s="201" t="s">
        <v>606</v>
      </c>
      <c r="J315" s="201"/>
      <c r="K315" s="201" t="s">
        <v>183</v>
      </c>
      <c r="L315" s="201"/>
      <c r="M315" s="201"/>
      <c r="N315" s="201">
        <v>2</v>
      </c>
      <c r="O315" s="201">
        <v>24</v>
      </c>
      <c r="P315" s="209"/>
      <c r="Q315" s="205"/>
      <c r="R315" s="204"/>
      <c r="S315" s="204">
        <f>'INFORME DIARIO MAQUINARIA'!$R315-'INFORME DIARIO MAQUINARIA'!$Q315</f>
        <v>0</v>
      </c>
      <c r="T315" s="203"/>
      <c r="U315" s="106"/>
      <c r="V315" s="106" t="str">
        <f>IF(U315-T315=0,"",U315-T315)</f>
        <v/>
      </c>
      <c r="W315" s="106"/>
      <c r="X315" s="106"/>
      <c r="Y315" s="106" t="str">
        <f>IF(X315-W315=0,"",X315-W315)</f>
        <v/>
      </c>
      <c r="Z315" s="106"/>
      <c r="AA315" s="106"/>
      <c r="AB315" s="106">
        <f>'INFORME DIARIO MAQUINARIA'!$AA315-'INFORME DIARIO MAQUINARIA'!$Z315</f>
        <v>0</v>
      </c>
      <c r="AC315" s="106"/>
      <c r="AD315" s="106"/>
      <c r="AE315" s="106" t="str">
        <f>IF(AD315-AC315=0,"",AD315-AC315)</f>
        <v/>
      </c>
      <c r="AF315" s="106"/>
      <c r="AG315" s="106"/>
      <c r="AH315" s="106" t="str">
        <f>IF(AG315-AF315=0,"",AG315-AF315)</f>
        <v/>
      </c>
      <c r="AI315" s="106"/>
      <c r="AJ315" s="106"/>
      <c r="AK315" s="106"/>
      <c r="AL315" s="106"/>
      <c r="AM315" s="106" t="str">
        <f>IF((AK315+AJ315)-AL315=0,"",(AK315+AJ315)-AL315)</f>
        <v/>
      </c>
      <c r="AN315" s="120" t="str">
        <f>IF(OR(AM315="",V315="",V315=0),"",ROUND(AM315/V315,2))</f>
        <v/>
      </c>
      <c r="AO315" s="106" t="str">
        <f>IF(OR(Y315="",AM315="",AM315=0),"",ROUND(Y315/AM315,2))</f>
        <v/>
      </c>
      <c r="AP315" s="106" t="str">
        <f>IF(OR(AM315="",Y315="",Y315=0),"",ROUND(AM315/Y315,2))</f>
        <v/>
      </c>
      <c r="AQ315" s="106" t="str">
        <f>IF(OR(L315="",V315="",V315=0),"",ROUND(L315/V315,1))</f>
        <v/>
      </c>
      <c r="AR315" s="106" t="str">
        <f>IF(OR('INFORME DIARIO MAQUINARIA'!$O315="",'INFORME DIARIO MAQUINARIA'!$AH315="",'INFORME DIARIO MAQUINARIA'!$AH315=0),"",ROUND('INFORME DIARIO MAQUINARIA'!$O315/'INFORME DIARIO MAQUINARIA'!$AH315,1))</f>
        <v/>
      </c>
      <c r="AS315" s="189" t="str">
        <f>IFERROR(IF(OR(V315="",AE315="",V315&lt;=0,AE315&lt;0),"",AE315/V315),"")</f>
        <v/>
      </c>
      <c r="AT315" s="106"/>
      <c r="AU315" s="106"/>
      <c r="AV315" s="106"/>
      <c r="AW315" s="106"/>
      <c r="AX315" s="106"/>
      <c r="AY315" s="106"/>
      <c r="AZ315" s="121"/>
    </row>
    <row r="316" spans="2:52" s="235" customFormat="1" ht="52.5" hidden="1" customHeight="1" x14ac:dyDescent="0.25">
      <c r="B316" s="342">
        <v>46210</v>
      </c>
      <c r="C316" s="341" t="s">
        <v>59</v>
      </c>
      <c r="D316" s="340">
        <v>1</v>
      </c>
      <c r="E316" s="340" t="s">
        <v>367</v>
      </c>
      <c r="F316" s="340" t="s">
        <v>323</v>
      </c>
      <c r="G316" s="340">
        <v>8</v>
      </c>
      <c r="H316" s="212" t="s">
        <v>604</v>
      </c>
      <c r="I316" s="212">
        <v>160</v>
      </c>
      <c r="J316" s="212"/>
      <c r="K316" s="212" t="s">
        <v>365</v>
      </c>
      <c r="L316" s="212">
        <v>700</v>
      </c>
      <c r="M316" s="212"/>
      <c r="N316" s="212"/>
      <c r="O316" s="212"/>
      <c r="P316" s="211"/>
      <c r="Q316" s="205"/>
      <c r="R316" s="204"/>
      <c r="S316" s="204">
        <f>'INFORME DIARIO MAQUINARIA'!$R316-'INFORME DIARIO MAQUINARIA'!$Q316</f>
        <v>0</v>
      </c>
      <c r="T316" s="203"/>
      <c r="U316" s="106"/>
      <c r="V316" s="106" t="str">
        <f>IF(U316-T316=0,"",U316-T316)</f>
        <v/>
      </c>
      <c r="W316" s="106"/>
      <c r="X316" s="106"/>
      <c r="Y316" s="106" t="str">
        <f>IF(X316-W316=0,"",X316-W316)</f>
        <v/>
      </c>
      <c r="Z316" s="106"/>
      <c r="AA316" s="106"/>
      <c r="AB316" s="106">
        <f>'INFORME DIARIO MAQUINARIA'!$AA316-'INFORME DIARIO MAQUINARIA'!$Z316</f>
        <v>0</v>
      </c>
      <c r="AC316" s="106"/>
      <c r="AD316" s="106"/>
      <c r="AE316" s="106" t="str">
        <f>IF(AD316-AC316=0,"",AD316-AC316)</f>
        <v/>
      </c>
      <c r="AF316" s="106"/>
      <c r="AG316" s="106"/>
      <c r="AH316" s="106" t="str">
        <f>IF(AG316-AF316=0,"",AG316-AF316)</f>
        <v/>
      </c>
      <c r="AI316" s="106"/>
      <c r="AJ316" s="106"/>
      <c r="AK316" s="106"/>
      <c r="AL316" s="106"/>
      <c r="AM316" s="106" t="str">
        <f>IF((AK316+AJ316)-AL316=0,"",(AK316+AJ316)-AL316)</f>
        <v/>
      </c>
      <c r="AN316" s="120" t="str">
        <f>IF(OR(AM316="",V316="",V316=0),"",ROUND(AM316/V316,2))</f>
        <v/>
      </c>
      <c r="AO316" s="106" t="str">
        <f>IF(OR(Y316="",AM316="",AM316=0),"",ROUND(Y316/AM316,2))</f>
        <v/>
      </c>
      <c r="AP316" s="106" t="str">
        <f>IF(OR(AM316="",Y316="",Y316=0),"",ROUND(AM316/Y316,2))</f>
        <v/>
      </c>
      <c r="AQ316" s="106" t="str">
        <f>IF(OR(L316="",V316="",V316=0),"",ROUND(L316/V316,1))</f>
        <v/>
      </c>
      <c r="AR316" s="106" t="str">
        <f>IF(OR('INFORME DIARIO MAQUINARIA'!$O316="",'INFORME DIARIO MAQUINARIA'!$AH316="",'INFORME DIARIO MAQUINARIA'!$AH316=0),"",ROUND('INFORME DIARIO MAQUINARIA'!$O316/'INFORME DIARIO MAQUINARIA'!$AH316,1))</f>
        <v/>
      </c>
      <c r="AS316" s="189" t="str">
        <f>IFERROR(IF(OR(V316="",AE316="",V316&lt;=0,AE316&lt;0),"",AE316/V316),"")</f>
        <v/>
      </c>
      <c r="AT316" s="106"/>
      <c r="AU316" s="106"/>
      <c r="AV316" s="106"/>
      <c r="AW316" s="106"/>
      <c r="AX316" s="106"/>
      <c r="AY316" s="106"/>
      <c r="AZ316" s="121"/>
    </row>
    <row r="317" spans="2:52" s="235" customFormat="1" ht="40.5" hidden="1" customHeight="1" x14ac:dyDescent="0.25">
      <c r="B317" s="268">
        <v>46210</v>
      </c>
      <c r="C317" s="309" t="s">
        <v>59</v>
      </c>
      <c r="D317" s="337">
        <v>1</v>
      </c>
      <c r="E317" s="337" t="s">
        <v>170</v>
      </c>
      <c r="F317" s="337" t="s">
        <v>358</v>
      </c>
      <c r="G317" s="337">
        <v>8</v>
      </c>
      <c r="H317" s="201" t="s">
        <v>603</v>
      </c>
      <c r="I317" s="201">
        <v>162</v>
      </c>
      <c r="J317" s="201"/>
      <c r="K317" s="201" t="s">
        <v>365</v>
      </c>
      <c r="L317" s="201">
        <v>1700</v>
      </c>
      <c r="M317" s="201"/>
      <c r="N317" s="201"/>
      <c r="O317" s="201"/>
      <c r="P317" s="209"/>
      <c r="Q317" s="205"/>
      <c r="R317" s="204"/>
      <c r="S317" s="204">
        <f>'INFORME DIARIO MAQUINARIA'!$R317-'INFORME DIARIO MAQUINARIA'!$Q317</f>
        <v>0</v>
      </c>
      <c r="T317" s="203"/>
      <c r="U317" s="106"/>
      <c r="V317" s="106" t="str">
        <f>IF(U317-T317=0,"",U317-T317)</f>
        <v/>
      </c>
      <c r="W317" s="106"/>
      <c r="X317" s="106"/>
      <c r="Y317" s="106" t="str">
        <f>IF(X317-W317=0,"",X317-W317)</f>
        <v/>
      </c>
      <c r="Z317" s="106"/>
      <c r="AA317" s="106"/>
      <c r="AB317" s="106">
        <f>'INFORME DIARIO MAQUINARIA'!$AA317-'INFORME DIARIO MAQUINARIA'!$Z317</f>
        <v>0</v>
      </c>
      <c r="AC317" s="106"/>
      <c r="AD317" s="106"/>
      <c r="AE317" s="106" t="str">
        <f>IF(AD317-AC317=0,"",AD317-AC317)</f>
        <v/>
      </c>
      <c r="AF317" s="106"/>
      <c r="AG317" s="106"/>
      <c r="AH317" s="106" t="str">
        <f>IF(AG317-AF317=0,"",AG317-AF317)</f>
        <v/>
      </c>
      <c r="AI317" s="106"/>
      <c r="AJ317" s="106"/>
      <c r="AK317" s="106"/>
      <c r="AL317" s="106"/>
      <c r="AM317" s="106" t="str">
        <f>IF((AK317+AJ317)-AL317=0,"",(AK317+AJ317)-AL317)</f>
        <v/>
      </c>
      <c r="AN317" s="120" t="str">
        <f>IF(OR(AM317="",V317="",V317=0),"",ROUND(AM317/V317,2))</f>
        <v/>
      </c>
      <c r="AO317" s="106" t="str">
        <f>IF(OR(Y317="",AM317="",AM317=0),"",ROUND(Y317/AM317,2))</f>
        <v/>
      </c>
      <c r="AP317" s="106" t="str">
        <f>IF(OR(AM317="",Y317="",Y317=0),"",ROUND(AM317/Y317,2))</f>
        <v/>
      </c>
      <c r="AQ317" s="106" t="str">
        <f>IF(OR(L317="",V317="",V317=0),"",ROUND(L317/V317,1))</f>
        <v/>
      </c>
      <c r="AR317" s="106" t="str">
        <f>IF(OR('INFORME DIARIO MAQUINARIA'!$O317="",'INFORME DIARIO MAQUINARIA'!$AH317="",'INFORME DIARIO MAQUINARIA'!$AH317=0),"",ROUND('INFORME DIARIO MAQUINARIA'!$O317/'INFORME DIARIO MAQUINARIA'!$AH317,1))</f>
        <v/>
      </c>
      <c r="AS317" s="189" t="str">
        <f>IFERROR(IF(OR(V317="",AE317="",V317&lt;=0,AE317&lt;0),"",AE317/V317),"")</f>
        <v/>
      </c>
      <c r="AT317" s="106"/>
      <c r="AU317" s="106"/>
      <c r="AV317" s="106"/>
      <c r="AW317" s="106"/>
      <c r="AX317" s="106"/>
      <c r="AY317" s="106"/>
      <c r="AZ317" s="121"/>
    </row>
    <row r="318" spans="2:52" s="235" customFormat="1" ht="44.25" hidden="1" customHeight="1" x14ac:dyDescent="0.25">
      <c r="B318" s="339">
        <v>46210</v>
      </c>
      <c r="C318" s="338" t="s">
        <v>59</v>
      </c>
      <c r="D318" s="337">
        <v>1</v>
      </c>
      <c r="E318" s="337" t="s">
        <v>187</v>
      </c>
      <c r="F318" s="337" t="s">
        <v>186</v>
      </c>
      <c r="G318" s="337">
        <v>8</v>
      </c>
      <c r="H318" s="201" t="s">
        <v>605</v>
      </c>
      <c r="I318" s="201">
        <v>162</v>
      </c>
      <c r="J318" s="201"/>
      <c r="K318" s="201" t="s">
        <v>182</v>
      </c>
      <c r="L318" s="201"/>
      <c r="M318" s="201">
        <v>132</v>
      </c>
      <c r="N318" s="201"/>
      <c r="O318" s="201"/>
      <c r="P318" s="209"/>
      <c r="Q318" s="205"/>
      <c r="R318" s="204"/>
      <c r="S318" s="156">
        <f>'INFORME DIARIO MAQUINARIA'!$R318-'INFORME DIARIO MAQUINARIA'!$Q318</f>
        <v>0</v>
      </c>
      <c r="T318" s="203"/>
      <c r="U318" s="106"/>
      <c r="V318" s="106" t="str">
        <f>IF(U318-T318=0,"",U318-T318)</f>
        <v/>
      </c>
      <c r="W318" s="106"/>
      <c r="X318" s="106"/>
      <c r="Y318" s="106" t="str">
        <f>IF(X318-W318=0,"",X318-W318)</f>
        <v/>
      </c>
      <c r="Z318" s="106"/>
      <c r="AA318" s="106"/>
      <c r="AB318" s="106">
        <f>'INFORME DIARIO MAQUINARIA'!$AA318-'INFORME DIARIO MAQUINARIA'!$Z318</f>
        <v>0</v>
      </c>
      <c r="AC318" s="106"/>
      <c r="AD318" s="106"/>
      <c r="AE318" s="106" t="str">
        <f>IF(AD318-AC318=0,"",AD318-AC318)</f>
        <v/>
      </c>
      <c r="AF318" s="106"/>
      <c r="AG318" s="106"/>
      <c r="AH318" s="106" t="str">
        <f>IF(AG318-AF318=0,"",AG318-AF318)</f>
        <v/>
      </c>
      <c r="AI318" s="106"/>
      <c r="AJ318" s="106"/>
      <c r="AK318" s="106"/>
      <c r="AL318" s="106"/>
      <c r="AM318" s="106" t="str">
        <f>IF((AK318+AJ318)-AL318=0,"",(AK318+AJ318)-AL318)</f>
        <v/>
      </c>
      <c r="AN318" s="120" t="str">
        <f>IF(OR(AM318="",V318="",V318=0),"",ROUND(AM318/V318,2))</f>
        <v/>
      </c>
      <c r="AO318" s="106" t="str">
        <f>IF(OR(Y318="",AM318="",AM318=0),"",ROUND(Y318/AM318,2))</f>
        <v/>
      </c>
      <c r="AP318" s="106" t="str">
        <f>IF(OR(AM318="",Y318="",Y318=0),"",ROUND(AM318/Y318,2))</f>
        <v/>
      </c>
      <c r="AQ318" s="106" t="str">
        <f>IF(OR(L318="",V318="",V318=0),"",ROUND(L318/V318,1))</f>
        <v/>
      </c>
      <c r="AR318" s="106" t="str">
        <f>IF(OR('INFORME DIARIO MAQUINARIA'!$O318="",'INFORME DIARIO MAQUINARIA'!$AH318="",'INFORME DIARIO MAQUINARIA'!$AH318=0),"",ROUND('INFORME DIARIO MAQUINARIA'!$O318/'INFORME DIARIO MAQUINARIA'!$AH318,1))</f>
        <v/>
      </c>
      <c r="AS318" s="189" t="str">
        <f>IFERROR(IF(OR(V318="",AE318="",V318&lt;=0,AE318&lt;0),"",AE318/V318),"")</f>
        <v/>
      </c>
      <c r="AT318" s="106"/>
      <c r="AU318" s="106"/>
      <c r="AV318" s="106"/>
      <c r="AW318" s="106"/>
      <c r="AX318" s="106"/>
      <c r="AY318" s="106"/>
      <c r="AZ318" s="121"/>
    </row>
    <row r="319" spans="2:52" s="235" customFormat="1" ht="42.75" hidden="1" customHeight="1" x14ac:dyDescent="0.25">
      <c r="B319" s="268">
        <v>46210</v>
      </c>
      <c r="C319" s="309" t="s">
        <v>59</v>
      </c>
      <c r="D319" s="337">
        <v>1</v>
      </c>
      <c r="E319" s="337" t="s">
        <v>86</v>
      </c>
      <c r="F319" s="337" t="s">
        <v>85</v>
      </c>
      <c r="G319" s="337">
        <v>8</v>
      </c>
      <c r="H319" s="201" t="s">
        <v>604</v>
      </c>
      <c r="I319" s="201">
        <v>160</v>
      </c>
      <c r="J319" s="201"/>
      <c r="K319" s="201" t="s">
        <v>183</v>
      </c>
      <c r="L319" s="201"/>
      <c r="M319" s="201"/>
      <c r="N319" s="201">
        <v>6</v>
      </c>
      <c r="O319" s="201">
        <v>72</v>
      </c>
      <c r="P319" s="209"/>
      <c r="Q319" s="205"/>
      <c r="R319" s="204"/>
      <c r="S319" s="204">
        <f>'INFORME DIARIO MAQUINARIA'!$R319-'INFORME DIARIO MAQUINARIA'!$Q319</f>
        <v>0</v>
      </c>
      <c r="T319" s="203"/>
      <c r="U319" s="106"/>
      <c r="V319" s="106" t="str">
        <f>IF(U319-T319=0,"",U319-T319)</f>
        <v/>
      </c>
      <c r="W319" s="106"/>
      <c r="X319" s="106"/>
      <c r="Y319" s="106" t="str">
        <f>IF(X319-W319=0,"",X319-W319)</f>
        <v/>
      </c>
      <c r="Z319" s="106"/>
      <c r="AA319" s="106"/>
      <c r="AB319" s="197">
        <f>'INFORME DIARIO MAQUINARIA'!$AA319-'INFORME DIARIO MAQUINARIA'!$Z319</f>
        <v>0</v>
      </c>
      <c r="AC319" s="106"/>
      <c r="AD319" s="106"/>
      <c r="AE319" s="106" t="str">
        <f>IF(AD319-AC319=0,"",AD319-AC319)</f>
        <v/>
      </c>
      <c r="AF319" s="106"/>
      <c r="AG319" s="106"/>
      <c r="AH319" s="106" t="str">
        <f>IF(AG319-AF319=0,"",AG319-AF319)</f>
        <v/>
      </c>
      <c r="AI319" s="106"/>
      <c r="AJ319" s="106"/>
      <c r="AK319" s="106"/>
      <c r="AL319" s="106"/>
      <c r="AM319" s="106" t="str">
        <f>IF((AK319+AJ319)-AL319=0,"",(AK319+AJ319)-AL319)</f>
        <v/>
      </c>
      <c r="AN319" s="120" t="str">
        <f>IF(OR(AM319="",V319="",V319=0),"",ROUND(AM319/V319,2))</f>
        <v/>
      </c>
      <c r="AO319" s="106" t="str">
        <f>IF(OR(Y319="",AM319="",AM319=0),"",ROUND(Y319/AM319,2))</f>
        <v/>
      </c>
      <c r="AP319" s="106" t="str">
        <f>IF(OR(AM319="",Y319="",Y319=0),"",ROUND(AM319/Y319,2))</f>
        <v/>
      </c>
      <c r="AQ319" s="106" t="str">
        <f>IF(OR(L319="",V319="",V319=0),"",ROUND(L319/V319,1))</f>
        <v/>
      </c>
      <c r="AR319" s="106" t="str">
        <f>IF(OR('INFORME DIARIO MAQUINARIA'!$O319="",'INFORME DIARIO MAQUINARIA'!$AH319="",'INFORME DIARIO MAQUINARIA'!$AH319=0),"",ROUND('INFORME DIARIO MAQUINARIA'!$O319/'INFORME DIARIO MAQUINARIA'!$AH319,1))</f>
        <v/>
      </c>
      <c r="AS319" s="189" t="str">
        <f>IFERROR(IF(OR(V319="",AE319="",V319&lt;=0,AE319&lt;0),"",AE319/V319),"")</f>
        <v/>
      </c>
      <c r="AT319" s="106"/>
      <c r="AU319" s="106"/>
      <c r="AV319" s="106"/>
      <c r="AW319" s="106"/>
      <c r="AX319" s="106"/>
      <c r="AY319" s="106"/>
      <c r="AZ319" s="121"/>
    </row>
    <row r="320" spans="2:52" s="235" customFormat="1" ht="43.5" hidden="1" customHeight="1" thickBot="1" x14ac:dyDescent="0.3">
      <c r="B320" s="339">
        <v>46210</v>
      </c>
      <c r="C320" s="338" t="s">
        <v>59</v>
      </c>
      <c r="D320" s="337">
        <v>1</v>
      </c>
      <c r="E320" s="337" t="s">
        <v>131</v>
      </c>
      <c r="F320" s="337" t="s">
        <v>438</v>
      </c>
      <c r="G320" s="337">
        <v>8</v>
      </c>
      <c r="H320" s="201" t="s">
        <v>603</v>
      </c>
      <c r="I320" s="201">
        <v>162</v>
      </c>
      <c r="J320" s="201"/>
      <c r="K320" s="201" t="s">
        <v>183</v>
      </c>
      <c r="L320" s="201"/>
      <c r="M320" s="201"/>
      <c r="N320" s="201">
        <v>5</v>
      </c>
      <c r="O320" s="201">
        <v>60</v>
      </c>
      <c r="P320" s="209"/>
      <c r="Q320" s="205"/>
      <c r="R320" s="204"/>
      <c r="S320" s="204">
        <f>'INFORME DIARIO MAQUINARIA'!$R320-'INFORME DIARIO MAQUINARIA'!$Q320</f>
        <v>0</v>
      </c>
      <c r="T320" s="203"/>
      <c r="U320" s="106"/>
      <c r="V320" s="106" t="str">
        <f>IF(U320-T320=0,"",U320-T320)</f>
        <v/>
      </c>
      <c r="W320" s="106"/>
      <c r="X320" s="106"/>
      <c r="Y320" s="106" t="str">
        <f>IF(X320-W320=0,"",X320-W320)</f>
        <v/>
      </c>
      <c r="Z320" s="106"/>
      <c r="AA320" s="106"/>
      <c r="AB320" s="106">
        <f>'INFORME DIARIO MAQUINARIA'!$AA320-'INFORME DIARIO MAQUINARIA'!$Z320</f>
        <v>0</v>
      </c>
      <c r="AC320" s="106"/>
      <c r="AD320" s="106"/>
      <c r="AE320" s="106" t="str">
        <f>IF(AD320-AC320=0,"",AD320-AC320)</f>
        <v/>
      </c>
      <c r="AF320" s="106"/>
      <c r="AG320" s="106"/>
      <c r="AH320" s="106" t="str">
        <f>IF(AG320-AF320=0,"",AG320-AF320)</f>
        <v/>
      </c>
      <c r="AI320" s="106"/>
      <c r="AJ320" s="106"/>
      <c r="AK320" s="106"/>
      <c r="AL320" s="106"/>
      <c r="AM320" s="106" t="str">
        <f>IF((AK320+AJ320)-AL320=0,"",(AK320+AJ320)-AL320)</f>
        <v/>
      </c>
      <c r="AN320" s="120" t="str">
        <f>IF(OR(AM320="",V320="",V320=0),"",ROUND(AM320/V320,2))</f>
        <v/>
      </c>
      <c r="AO320" s="106" t="str">
        <f>IF(OR(Y320="",AM320="",AM320=0),"",ROUND(Y320/AM320,2))</f>
        <v/>
      </c>
      <c r="AP320" s="106" t="str">
        <f>IF(OR(AM320="",Y320="",Y320=0),"",ROUND(AM320/Y320,2))</f>
        <v/>
      </c>
      <c r="AQ320" s="106" t="str">
        <f>IF(OR(L320="",V320="",V320=0),"",ROUND(L320/V320,1))</f>
        <v/>
      </c>
      <c r="AR320" s="106" t="str">
        <f>IF(OR('INFORME DIARIO MAQUINARIA'!$O320="",'INFORME DIARIO MAQUINARIA'!$AH320="",'INFORME DIARIO MAQUINARIA'!$AH320=0),"",ROUND('INFORME DIARIO MAQUINARIA'!$O320/'INFORME DIARIO MAQUINARIA'!$AH320,1))</f>
        <v/>
      </c>
      <c r="AS320" s="189" t="str">
        <f>IFERROR(IF(OR(V320="",AE320="",V320&lt;=0,AE320&lt;0),"",AE320/V320),"")</f>
        <v/>
      </c>
      <c r="AT320" s="106"/>
      <c r="AU320" s="106"/>
      <c r="AV320" s="106"/>
      <c r="AW320" s="106"/>
      <c r="AX320" s="106"/>
      <c r="AY320" s="106"/>
      <c r="AZ320" s="121"/>
    </row>
    <row r="321" spans="2:52" s="235" customFormat="1" ht="39" hidden="1" customHeight="1" x14ac:dyDescent="0.25">
      <c r="B321" s="252">
        <v>46211</v>
      </c>
      <c r="C321" s="311" t="s">
        <v>57</v>
      </c>
      <c r="D321" s="212">
        <v>1</v>
      </c>
      <c r="E321" s="212" t="s">
        <v>164</v>
      </c>
      <c r="F321" s="212" t="s">
        <v>163</v>
      </c>
      <c r="G321" s="212">
        <v>5</v>
      </c>
      <c r="H321" s="212" t="s">
        <v>602</v>
      </c>
      <c r="I321" s="212">
        <v>214</v>
      </c>
      <c r="J321" s="212"/>
      <c r="K321" s="212" t="s">
        <v>365</v>
      </c>
      <c r="L321" s="212">
        <v>790</v>
      </c>
      <c r="M321" s="212"/>
      <c r="N321" s="212"/>
      <c r="O321" s="212"/>
      <c r="P321" s="211"/>
      <c r="Q321" s="205"/>
      <c r="R321" s="204"/>
      <c r="S321" s="204">
        <f>'INFORME DIARIO MAQUINARIA'!$R321-'INFORME DIARIO MAQUINARIA'!$Q321</f>
        <v>0</v>
      </c>
      <c r="T321" s="203"/>
      <c r="U321" s="106"/>
      <c r="V321" s="106" t="str">
        <f>IF(U321-T321=0,"",U321-T321)</f>
        <v/>
      </c>
      <c r="W321" s="106"/>
      <c r="X321" s="106"/>
      <c r="Y321" s="106" t="str">
        <f>IF(X321-W321=0,"",X321-W321)</f>
        <v/>
      </c>
      <c r="Z321" s="106"/>
      <c r="AA321" s="106"/>
      <c r="AB321" s="106">
        <f>'INFORME DIARIO MAQUINARIA'!$AA321-'INFORME DIARIO MAQUINARIA'!$Z321</f>
        <v>0</v>
      </c>
      <c r="AC321" s="106"/>
      <c r="AD321" s="106"/>
      <c r="AE321" s="106" t="str">
        <f>IF(AD321-AC321=0,"",AD321-AC321)</f>
        <v/>
      </c>
      <c r="AF321" s="106"/>
      <c r="AG321" s="106"/>
      <c r="AH321" s="106" t="str">
        <f>IF(AG321-AF321=0,"",AG321-AF321)</f>
        <v/>
      </c>
      <c r="AI321" s="106"/>
      <c r="AJ321" s="106"/>
      <c r="AK321" s="106"/>
      <c r="AL321" s="106"/>
      <c r="AM321" s="106" t="str">
        <f>IF((AK321+AJ321)-AL321=0,"",(AK321+AJ321)-AL321)</f>
        <v/>
      </c>
      <c r="AN321" s="120" t="str">
        <f>IF(OR(AM321="",V321="",V321=0),"",ROUND(AM321/V321,2))</f>
        <v/>
      </c>
      <c r="AO321" s="106" t="str">
        <f>IF(OR(Y321="",AM321="",AM321=0),"",ROUND(Y321/AM321,2))</f>
        <v/>
      </c>
      <c r="AP321" s="106" t="str">
        <f>IF(OR(AM321="",Y321="",Y321=0),"",ROUND(AM321/Y321,2))</f>
        <v/>
      </c>
      <c r="AQ321" s="106" t="str">
        <f>IF(OR(L321="",V321="",V321=0),"",ROUND(L321/V321,1))</f>
        <v/>
      </c>
      <c r="AR321" s="106" t="str">
        <f>IF(OR('INFORME DIARIO MAQUINARIA'!$O321="",'INFORME DIARIO MAQUINARIA'!$AH321="",'INFORME DIARIO MAQUINARIA'!$AH321=0),"",ROUND('INFORME DIARIO MAQUINARIA'!$O321/'INFORME DIARIO MAQUINARIA'!$AH321,1))</f>
        <v/>
      </c>
      <c r="AS321" s="189" t="str">
        <f>IFERROR(IF(OR(V321="",AE321="",V321&lt;=0,AE321&lt;0),"",AE321/V321),"")</f>
        <v/>
      </c>
      <c r="AT321" s="106"/>
      <c r="AU321" s="106"/>
      <c r="AV321" s="106"/>
      <c r="AW321" s="106"/>
      <c r="AX321" s="106"/>
      <c r="AY321" s="106"/>
      <c r="AZ321" s="121"/>
    </row>
    <row r="322" spans="2:52" s="235" customFormat="1" ht="42.75" hidden="1" customHeight="1" x14ac:dyDescent="0.25">
      <c r="B322" s="268">
        <v>46211</v>
      </c>
      <c r="C322" s="309" t="s">
        <v>57</v>
      </c>
      <c r="D322" s="201">
        <v>1</v>
      </c>
      <c r="E322" s="201" t="s">
        <v>131</v>
      </c>
      <c r="F322" s="201" t="s">
        <v>161</v>
      </c>
      <c r="G322" s="201">
        <v>5</v>
      </c>
      <c r="H322" s="201" t="s">
        <v>602</v>
      </c>
      <c r="I322" s="201">
        <v>214</v>
      </c>
      <c r="J322" s="201"/>
      <c r="K322" s="201" t="s">
        <v>183</v>
      </c>
      <c r="L322" s="201"/>
      <c r="M322" s="201"/>
      <c r="N322" s="201">
        <v>5</v>
      </c>
      <c r="O322" s="201">
        <v>60</v>
      </c>
      <c r="P322" s="209"/>
      <c r="Q322" s="205"/>
      <c r="R322" s="204"/>
      <c r="S322" s="204">
        <f>'INFORME DIARIO MAQUINARIA'!$R322-'INFORME DIARIO MAQUINARIA'!$Q322</f>
        <v>0</v>
      </c>
      <c r="T322" s="203"/>
      <c r="U322" s="106"/>
      <c r="V322" s="106" t="str">
        <f>IF(U322-T322=0,"",U322-T322)</f>
        <v/>
      </c>
      <c r="W322" s="106"/>
      <c r="X322" s="106"/>
      <c r="Y322" s="106" t="str">
        <f>IF(X322-W322=0,"",X322-W322)</f>
        <v/>
      </c>
      <c r="Z322" s="106"/>
      <c r="AA322" s="106"/>
      <c r="AB322" s="106">
        <f>'INFORME DIARIO MAQUINARIA'!$AA322-'INFORME DIARIO MAQUINARIA'!$Z322</f>
        <v>0</v>
      </c>
      <c r="AC322" s="106"/>
      <c r="AD322" s="106"/>
      <c r="AE322" s="106" t="str">
        <f>IF(AD322-AC322=0,"",AD322-AC322)</f>
        <v/>
      </c>
      <c r="AF322" s="106"/>
      <c r="AG322" s="106"/>
      <c r="AH322" s="106" t="str">
        <f>IF(AG322-AF322=0,"",AG322-AF322)</f>
        <v/>
      </c>
      <c r="AI322" s="106"/>
      <c r="AJ322" s="106"/>
      <c r="AK322" s="106"/>
      <c r="AL322" s="106"/>
      <c r="AM322" s="106" t="str">
        <f>IF((AK322+AJ322)-AL322=0,"",(AK322+AJ322)-AL322)</f>
        <v/>
      </c>
      <c r="AN322" s="120" t="str">
        <f>IF(OR(AM322="",V322="",V322=0),"",ROUND(AM322/V322,2))</f>
        <v/>
      </c>
      <c r="AO322" s="106" t="str">
        <f>IF(OR(Y322="",AM322="",AM322=0),"",ROUND(Y322/AM322,2))</f>
        <v/>
      </c>
      <c r="AP322" s="106" t="str">
        <f>IF(OR(AM322="",Y322="",Y322=0),"",ROUND(AM322/Y322,2))</f>
        <v/>
      </c>
      <c r="AQ322" s="106" t="str">
        <f>IF(OR(L322="",V322="",V322=0),"",ROUND(L322/V322,1))</f>
        <v/>
      </c>
      <c r="AR322" s="106" t="str">
        <f>IF(OR('INFORME DIARIO MAQUINARIA'!$O322="",'INFORME DIARIO MAQUINARIA'!$AH322="",'INFORME DIARIO MAQUINARIA'!$AH322=0),"",ROUND('INFORME DIARIO MAQUINARIA'!$O322/'INFORME DIARIO MAQUINARIA'!$AH322,1))</f>
        <v/>
      </c>
      <c r="AS322" s="189" t="str">
        <f>IFERROR(IF(OR(V322="",AE322="",V322&lt;=0,AE322&lt;0),"",AE322/V322),"")</f>
        <v/>
      </c>
      <c r="AT322" s="106"/>
      <c r="AU322" s="106"/>
      <c r="AV322" s="106"/>
      <c r="AW322" s="106"/>
      <c r="AX322" s="106"/>
      <c r="AY322" s="106"/>
      <c r="AZ322" s="121"/>
    </row>
    <row r="323" spans="2:52" s="235" customFormat="1" ht="42" hidden="1" customHeight="1" x14ac:dyDescent="0.25">
      <c r="B323" s="268">
        <v>46211</v>
      </c>
      <c r="C323" s="309" t="s">
        <v>353</v>
      </c>
      <c r="D323" s="201">
        <v>1</v>
      </c>
      <c r="E323" s="201" t="s">
        <v>82</v>
      </c>
      <c r="F323" s="201" t="s">
        <v>239</v>
      </c>
      <c r="G323" s="201">
        <v>5</v>
      </c>
      <c r="H323" s="201" t="s">
        <v>599</v>
      </c>
      <c r="I323" s="201">
        <v>215</v>
      </c>
      <c r="J323" s="201"/>
      <c r="K323" s="201" t="s">
        <v>183</v>
      </c>
      <c r="L323" s="201"/>
      <c r="M323" s="201"/>
      <c r="N323" s="201">
        <v>6</v>
      </c>
      <c r="O323" s="201">
        <v>72</v>
      </c>
      <c r="P323" s="209"/>
      <c r="Q323" s="205"/>
      <c r="R323" s="204"/>
      <c r="S323" s="204">
        <f>'INFORME DIARIO MAQUINARIA'!$R323-'INFORME DIARIO MAQUINARIA'!$Q323</f>
        <v>0</v>
      </c>
      <c r="T323" s="203"/>
      <c r="U323" s="106"/>
      <c r="V323" s="106" t="str">
        <f>IF(U323-T323=0,"",U323-T323)</f>
        <v/>
      </c>
      <c r="W323" s="106"/>
      <c r="X323" s="106"/>
      <c r="Y323" s="106" t="str">
        <f>IF(X323-W323=0,"",X323-W323)</f>
        <v/>
      </c>
      <c r="Z323" s="106"/>
      <c r="AA323" s="106"/>
      <c r="AB323" s="106">
        <f>'INFORME DIARIO MAQUINARIA'!$AA323-'INFORME DIARIO MAQUINARIA'!$Z323</f>
        <v>0</v>
      </c>
      <c r="AC323" s="106"/>
      <c r="AD323" s="106"/>
      <c r="AE323" s="106" t="str">
        <f>IF(AD323-AC323=0,"",AD323-AC323)</f>
        <v/>
      </c>
      <c r="AF323" s="106"/>
      <c r="AG323" s="106"/>
      <c r="AH323" s="106" t="str">
        <f>IF(AG323-AF323=0,"",AG323-AF323)</f>
        <v/>
      </c>
      <c r="AI323" s="106"/>
      <c r="AJ323" s="106"/>
      <c r="AK323" s="106"/>
      <c r="AL323" s="106"/>
      <c r="AM323" s="106" t="str">
        <f>IF((AK323+AJ323)-AL323=0,"",(AK323+AJ323)-AL323)</f>
        <v/>
      </c>
      <c r="AN323" s="120" t="str">
        <f>IF(OR(AM323="",V323="",V323=0),"",ROUND(AM323/V323,2))</f>
        <v/>
      </c>
      <c r="AO323" s="106" t="str">
        <f>IF(OR(Y323="",AM323="",AM323=0),"",ROUND(Y323/AM323,2))</f>
        <v/>
      </c>
      <c r="AP323" s="106" t="str">
        <f>IF(OR(AM323="",Y323="",Y323=0),"",ROUND(AM323/Y323,2))</f>
        <v/>
      </c>
      <c r="AQ323" s="106" t="str">
        <f>IF(OR(L323="",V323="",V323=0),"",ROUND(L323/V323,1))</f>
        <v/>
      </c>
      <c r="AR323" s="106" t="str">
        <f>IF(OR('INFORME DIARIO MAQUINARIA'!$O323="",'INFORME DIARIO MAQUINARIA'!$AH323="",'INFORME DIARIO MAQUINARIA'!$AH323=0),"",ROUND('INFORME DIARIO MAQUINARIA'!$O323/'INFORME DIARIO MAQUINARIA'!$AH323,1))</f>
        <v/>
      </c>
      <c r="AS323" s="189" t="str">
        <f>IFERROR(IF(OR(V323="",AE323="",V323&lt;=0,AE323&lt;0),"",AE323/V323),"")</f>
        <v/>
      </c>
      <c r="AT323" s="106"/>
      <c r="AU323" s="106"/>
      <c r="AV323" s="106"/>
      <c r="AW323" s="106"/>
      <c r="AX323" s="106"/>
      <c r="AY323" s="106"/>
      <c r="AZ323" s="121"/>
    </row>
    <row r="324" spans="2:52" s="235" customFormat="1" ht="42" hidden="1" customHeight="1" x14ac:dyDescent="0.25">
      <c r="B324" s="268">
        <v>46211</v>
      </c>
      <c r="C324" s="309" t="s">
        <v>353</v>
      </c>
      <c r="D324" s="201">
        <v>1</v>
      </c>
      <c r="E324" s="201" t="s">
        <v>187</v>
      </c>
      <c r="F324" s="201" t="s">
        <v>186</v>
      </c>
      <c r="G324" s="201">
        <v>5</v>
      </c>
      <c r="H324" s="201" t="s">
        <v>601</v>
      </c>
      <c r="I324" s="201" t="s">
        <v>600</v>
      </c>
      <c r="J324" s="201"/>
      <c r="K324" s="201" t="s">
        <v>182</v>
      </c>
      <c r="L324" s="201"/>
      <c r="M324" s="201">
        <v>192</v>
      </c>
      <c r="N324" s="201"/>
      <c r="O324" s="201"/>
      <c r="P324" s="209"/>
      <c r="Q324" s="205"/>
      <c r="R324" s="204"/>
      <c r="S324" s="156">
        <f>'INFORME DIARIO MAQUINARIA'!$R324-'INFORME DIARIO MAQUINARIA'!$Q324</f>
        <v>0</v>
      </c>
      <c r="T324" s="203"/>
      <c r="U324" s="106"/>
      <c r="V324" s="106" t="str">
        <f>IF(U324-T324=0,"",U324-T324)</f>
        <v/>
      </c>
      <c r="W324" s="106"/>
      <c r="X324" s="106"/>
      <c r="Y324" s="106" t="str">
        <f>IF(X324-W324=0,"",X324-W324)</f>
        <v/>
      </c>
      <c r="Z324" s="106"/>
      <c r="AA324" s="106"/>
      <c r="AB324" s="106">
        <f>'INFORME DIARIO MAQUINARIA'!$AA324-'INFORME DIARIO MAQUINARIA'!$Z324</f>
        <v>0</v>
      </c>
      <c r="AC324" s="106"/>
      <c r="AD324" s="106"/>
      <c r="AE324" s="106" t="str">
        <f>IF(AD324-AC324=0,"",AD324-AC324)</f>
        <v/>
      </c>
      <c r="AF324" s="106"/>
      <c r="AG324" s="106"/>
      <c r="AH324" s="106" t="str">
        <f>IF(AG324-AF324=0,"",AG324-AF324)</f>
        <v/>
      </c>
      <c r="AI324" s="106"/>
      <c r="AJ324" s="106"/>
      <c r="AK324" s="106"/>
      <c r="AL324" s="106"/>
      <c r="AM324" s="106" t="str">
        <f>IF((AK324+AJ324)-AL324=0,"",(AK324+AJ324)-AL324)</f>
        <v/>
      </c>
      <c r="AN324" s="120" t="str">
        <f>IF(OR(AM324="",V324="",V324=0),"",ROUND(AM324/V324,2))</f>
        <v/>
      </c>
      <c r="AO324" s="106" t="str">
        <f>IF(OR(Y324="",AM324="",AM324=0),"",ROUND(Y324/AM324,2))</f>
        <v/>
      </c>
      <c r="AP324" s="106" t="str">
        <f>IF(OR(AM324="",Y324="",Y324=0),"",ROUND(AM324/Y324,2))</f>
        <v/>
      </c>
      <c r="AQ324" s="106" t="str">
        <f>IF(OR(L324="",V324="",V324=0),"",ROUND(L324/V324,1))</f>
        <v/>
      </c>
      <c r="AR324" s="106" t="str">
        <f>IF(OR('INFORME DIARIO MAQUINARIA'!$O324="",'INFORME DIARIO MAQUINARIA'!$AH324="",'INFORME DIARIO MAQUINARIA'!$AH324=0),"",ROUND('INFORME DIARIO MAQUINARIA'!$O324/'INFORME DIARIO MAQUINARIA'!$AH324,1))</f>
        <v/>
      </c>
      <c r="AS324" s="189" t="str">
        <f>IFERROR(IF(OR(V324="",AE324="",V324&lt;=0,AE324&lt;0),"",AE324/V324),"")</f>
        <v/>
      </c>
      <c r="AT324" s="106"/>
      <c r="AU324" s="106"/>
      <c r="AV324" s="106"/>
      <c r="AW324" s="106"/>
      <c r="AX324" s="106"/>
      <c r="AY324" s="106"/>
      <c r="AZ324" s="121"/>
    </row>
    <row r="325" spans="2:52" s="235" customFormat="1" ht="42.75" hidden="1" customHeight="1" x14ac:dyDescent="0.25">
      <c r="B325" s="268">
        <v>46211</v>
      </c>
      <c r="C325" s="309" t="s">
        <v>353</v>
      </c>
      <c r="D325" s="201">
        <v>1</v>
      </c>
      <c r="E325" s="201" t="s">
        <v>118</v>
      </c>
      <c r="F325" s="201" t="s">
        <v>524</v>
      </c>
      <c r="G325" s="201">
        <v>5</v>
      </c>
      <c r="H325" s="201" t="s">
        <v>599</v>
      </c>
      <c r="I325" s="201">
        <v>215</v>
      </c>
      <c r="J325" s="201"/>
      <c r="K325" s="201" t="s">
        <v>183</v>
      </c>
      <c r="L325" s="201"/>
      <c r="M325" s="201"/>
      <c r="N325" s="201">
        <v>3</v>
      </c>
      <c r="O325" s="201">
        <v>36</v>
      </c>
      <c r="P325" s="209"/>
      <c r="Q325" s="205"/>
      <c r="R325" s="204"/>
      <c r="S325" s="204">
        <f>'INFORME DIARIO MAQUINARIA'!$R325-'INFORME DIARIO MAQUINARIA'!$Q325</f>
        <v>0</v>
      </c>
      <c r="T325" s="203"/>
      <c r="U325" s="106"/>
      <c r="V325" s="106" t="str">
        <f>IF(U325-T325=0,"",U325-T325)</f>
        <v/>
      </c>
      <c r="W325" s="106"/>
      <c r="X325" s="106"/>
      <c r="Y325" s="106" t="str">
        <f>IF(X325-W325=0,"",X325-W325)</f>
        <v/>
      </c>
      <c r="Z325" s="106"/>
      <c r="AA325" s="106"/>
      <c r="AB325" s="106">
        <f>'INFORME DIARIO MAQUINARIA'!$AA325-'INFORME DIARIO MAQUINARIA'!$Z325</f>
        <v>0</v>
      </c>
      <c r="AC325" s="106"/>
      <c r="AD325" s="106"/>
      <c r="AE325" s="106" t="str">
        <f>IF(AD325-AC325=0,"",AD325-AC325)</f>
        <v/>
      </c>
      <c r="AF325" s="106"/>
      <c r="AG325" s="106"/>
      <c r="AH325" s="106" t="str">
        <f>IF(AG325-AF325=0,"",AG325-AF325)</f>
        <v/>
      </c>
      <c r="AI325" s="106"/>
      <c r="AJ325" s="106"/>
      <c r="AK325" s="106"/>
      <c r="AL325" s="106"/>
      <c r="AM325" s="106" t="str">
        <f>IF((AK325+AJ325)-AL325=0,"",(AK325+AJ325)-AL325)</f>
        <v/>
      </c>
      <c r="AN325" s="120" t="str">
        <f>IF(OR(AM325="",V325="",V325=0),"",ROUND(AM325/V325,2))</f>
        <v/>
      </c>
      <c r="AO325" s="106" t="str">
        <f>IF(OR(Y325="",AM325="",AM325=0),"",ROUND(Y325/AM325,2))</f>
        <v/>
      </c>
      <c r="AP325" s="106" t="str">
        <f>IF(OR(AM325="",Y325="",Y325=0),"",ROUND(AM325/Y325,2))</f>
        <v/>
      </c>
      <c r="AQ325" s="106" t="str">
        <f>IF(OR(L325="",V325="",V325=0),"",ROUND(L325/V325,1))</f>
        <v/>
      </c>
      <c r="AR325" s="106" t="str">
        <f>IF(OR('INFORME DIARIO MAQUINARIA'!$O325="",'INFORME DIARIO MAQUINARIA'!$AH325="",'INFORME DIARIO MAQUINARIA'!$AH325=0),"",ROUND('INFORME DIARIO MAQUINARIA'!$O325/'INFORME DIARIO MAQUINARIA'!$AH325,1))</f>
        <v/>
      </c>
      <c r="AS325" s="189" t="str">
        <f>IFERROR(IF(OR(V325="",AE325="",V325&lt;=0,AE325&lt;0),"",AE325/V325),"")</f>
        <v/>
      </c>
      <c r="AT325" s="106"/>
      <c r="AU325" s="106"/>
      <c r="AV325" s="106"/>
      <c r="AW325" s="106"/>
      <c r="AX325" s="106"/>
      <c r="AY325" s="106"/>
      <c r="AZ325" s="121"/>
    </row>
    <row r="326" spans="2:52" s="235" customFormat="1" ht="42.75" hidden="1" customHeight="1" x14ac:dyDescent="0.25">
      <c r="B326" s="268">
        <v>46211</v>
      </c>
      <c r="C326" s="309" t="s">
        <v>353</v>
      </c>
      <c r="D326" s="201">
        <v>1</v>
      </c>
      <c r="E326" s="201" t="s">
        <v>118</v>
      </c>
      <c r="F326" s="201" t="s">
        <v>524</v>
      </c>
      <c r="G326" s="201">
        <v>5</v>
      </c>
      <c r="H326" s="201" t="s">
        <v>599</v>
      </c>
      <c r="I326" s="201">
        <v>214</v>
      </c>
      <c r="J326" s="201"/>
      <c r="K326" s="201" t="s">
        <v>183</v>
      </c>
      <c r="L326" s="201"/>
      <c r="M326" s="201"/>
      <c r="N326" s="201">
        <v>2</v>
      </c>
      <c r="O326" s="201">
        <v>24</v>
      </c>
      <c r="P326" s="209"/>
      <c r="Q326" s="205"/>
      <c r="R326" s="204"/>
      <c r="S326" s="204">
        <f>'INFORME DIARIO MAQUINARIA'!$R326-'INFORME DIARIO MAQUINARIA'!$Q326</f>
        <v>0</v>
      </c>
      <c r="T326" s="203"/>
      <c r="U326" s="106"/>
      <c r="V326" s="106" t="str">
        <f>IF(U326-T326=0,"",U326-T326)</f>
        <v/>
      </c>
      <c r="W326" s="106"/>
      <c r="X326" s="106"/>
      <c r="Y326" s="106" t="str">
        <f>IF(X326-W326=0,"",X326-W326)</f>
        <v/>
      </c>
      <c r="Z326" s="106"/>
      <c r="AA326" s="106"/>
      <c r="AB326" s="106">
        <f>'INFORME DIARIO MAQUINARIA'!$AA326-'INFORME DIARIO MAQUINARIA'!$Z326</f>
        <v>0</v>
      </c>
      <c r="AC326" s="106"/>
      <c r="AD326" s="106"/>
      <c r="AE326" s="106" t="str">
        <f>IF(AD326-AC326=0,"",AD326-AC326)</f>
        <v/>
      </c>
      <c r="AF326" s="106"/>
      <c r="AG326" s="106"/>
      <c r="AH326" s="106" t="str">
        <f>IF(AG326-AF326=0,"",AG326-AF326)</f>
        <v/>
      </c>
      <c r="AI326" s="106"/>
      <c r="AJ326" s="106"/>
      <c r="AK326" s="106"/>
      <c r="AL326" s="106"/>
      <c r="AM326" s="106" t="str">
        <f>IF((AK326+AJ326)-AL326=0,"",(AK326+AJ326)-AL326)</f>
        <v/>
      </c>
      <c r="AN326" s="120" t="str">
        <f>IF(OR(AM326="",V326="",V326=0),"",ROUND(AM326/V326,2))</f>
        <v/>
      </c>
      <c r="AO326" s="106" t="str">
        <f>IF(OR(Y326="",AM326="",AM326=0),"",ROUND(Y326/AM326,2))</f>
        <v/>
      </c>
      <c r="AP326" s="106" t="str">
        <f>IF(OR(AM326="",Y326="",Y326=0),"",ROUND(AM326/Y326,2))</f>
        <v/>
      </c>
      <c r="AQ326" s="106" t="str">
        <f>IF(OR(L326="",V326="",V326=0),"",ROUND(L326/V326,1))</f>
        <v/>
      </c>
      <c r="AR326" s="106" t="str">
        <f>IF(OR('INFORME DIARIO MAQUINARIA'!$O326="",'INFORME DIARIO MAQUINARIA'!$AH326="",'INFORME DIARIO MAQUINARIA'!$AH326=0),"",ROUND('INFORME DIARIO MAQUINARIA'!$O326/'INFORME DIARIO MAQUINARIA'!$AH326,1))</f>
        <v/>
      </c>
      <c r="AS326" s="189" t="str">
        <f>IFERROR(IF(OR(V326="",AE326="",V326&lt;=0,AE326&lt;0),"",AE326/V326),"")</f>
        <v/>
      </c>
      <c r="AT326" s="106"/>
      <c r="AU326" s="106"/>
      <c r="AV326" s="106"/>
      <c r="AW326" s="106"/>
      <c r="AX326" s="106"/>
      <c r="AY326" s="106"/>
      <c r="AZ326" s="121"/>
    </row>
    <row r="327" spans="2:52" s="235" customFormat="1" ht="39" hidden="1" customHeight="1" thickBot="1" x14ac:dyDescent="0.3">
      <c r="B327" s="268">
        <v>46211</v>
      </c>
      <c r="C327" s="309" t="s">
        <v>353</v>
      </c>
      <c r="D327" s="201">
        <v>1</v>
      </c>
      <c r="E327" s="201" t="s">
        <v>170</v>
      </c>
      <c r="F327" s="201" t="s">
        <v>459</v>
      </c>
      <c r="G327" s="201">
        <v>5</v>
      </c>
      <c r="H327" s="201" t="s">
        <v>599</v>
      </c>
      <c r="I327" s="201">
        <v>215</v>
      </c>
      <c r="J327" s="201"/>
      <c r="K327" s="201" t="s">
        <v>365</v>
      </c>
      <c r="L327" s="201">
        <v>1200</v>
      </c>
      <c r="M327" s="201"/>
      <c r="N327" s="201"/>
      <c r="O327" s="201"/>
      <c r="P327" s="209"/>
      <c r="Q327" s="205"/>
      <c r="R327" s="204"/>
      <c r="S327" s="204">
        <f>'INFORME DIARIO MAQUINARIA'!$R327-'INFORME DIARIO MAQUINARIA'!$Q327</f>
        <v>0</v>
      </c>
      <c r="T327" s="203"/>
      <c r="U327" s="106"/>
      <c r="V327" s="106" t="str">
        <f>IF(U327-T327=0,"",U327-T327)</f>
        <v/>
      </c>
      <c r="W327" s="106"/>
      <c r="X327" s="106"/>
      <c r="Y327" s="106" t="str">
        <f>IF(X327-W327=0,"",X327-W327)</f>
        <v/>
      </c>
      <c r="Z327" s="106"/>
      <c r="AA327" s="106"/>
      <c r="AB327" s="106">
        <f>'INFORME DIARIO MAQUINARIA'!$AA327-'INFORME DIARIO MAQUINARIA'!$Z327</f>
        <v>0</v>
      </c>
      <c r="AC327" s="106"/>
      <c r="AD327" s="106"/>
      <c r="AE327" s="106" t="str">
        <f>IF(AD327-AC327=0,"",AD327-AC327)</f>
        <v/>
      </c>
      <c r="AF327" s="106"/>
      <c r="AG327" s="106"/>
      <c r="AH327" s="106" t="str">
        <f>IF(AG327-AF327=0,"",AG327-AF327)</f>
        <v/>
      </c>
      <c r="AI327" s="106"/>
      <c r="AJ327" s="106"/>
      <c r="AK327" s="106"/>
      <c r="AL327" s="106"/>
      <c r="AM327" s="106" t="str">
        <f>IF((AK327+AJ327)-AL327=0,"",(AK327+AJ327)-AL327)</f>
        <v/>
      </c>
      <c r="AN327" s="120" t="str">
        <f>IF(OR(AM327="",V327="",V327=0),"",ROUND(AM327/V327,2))</f>
        <v/>
      </c>
      <c r="AO327" s="106" t="str">
        <f>IF(OR(Y327="",AM327="",AM327=0),"",ROUND(Y327/AM327,2))</f>
        <v/>
      </c>
      <c r="AP327" s="106" t="str">
        <f>IF(OR(AM327="",Y327="",Y327=0),"",ROUND(AM327/Y327,2))</f>
        <v/>
      </c>
      <c r="AQ327" s="106" t="str">
        <f>IF(OR(L327="",V327="",V327=0),"",ROUND(L327/V327,1))</f>
        <v/>
      </c>
      <c r="AR327" s="106" t="str">
        <f>IF(OR('INFORME DIARIO MAQUINARIA'!$O327="",'INFORME DIARIO MAQUINARIA'!$AH327="",'INFORME DIARIO MAQUINARIA'!$AH327=0),"",ROUND('INFORME DIARIO MAQUINARIA'!$O327/'INFORME DIARIO MAQUINARIA'!$AH327,1))</f>
        <v/>
      </c>
      <c r="AS327" s="189" t="str">
        <f>IFERROR(IF(OR(V327="",AE327="",V327&lt;=0,AE327&lt;0),"",AE327/V327),"")</f>
        <v/>
      </c>
      <c r="AT327" s="106"/>
      <c r="AU327" s="106"/>
      <c r="AV327" s="106"/>
      <c r="AW327" s="106"/>
      <c r="AX327" s="106"/>
      <c r="AY327" s="106"/>
      <c r="AZ327" s="121"/>
    </row>
    <row r="328" spans="2:52" s="235" customFormat="1" ht="39" hidden="1" customHeight="1" thickBot="1" x14ac:dyDescent="0.3">
      <c r="B328" s="252">
        <v>46212</v>
      </c>
      <c r="C328" s="311" t="s">
        <v>56</v>
      </c>
      <c r="D328" s="212">
        <v>1</v>
      </c>
      <c r="E328" s="212" t="s">
        <v>367</v>
      </c>
      <c r="F328" s="212" t="s">
        <v>323</v>
      </c>
      <c r="G328" s="212">
        <v>3</v>
      </c>
      <c r="H328" s="212" t="s">
        <v>598</v>
      </c>
      <c r="I328" s="212" t="s">
        <v>597</v>
      </c>
      <c r="J328" s="212"/>
      <c r="K328" s="212" t="s">
        <v>68</v>
      </c>
      <c r="L328" s="212">
        <v>380</v>
      </c>
      <c r="M328" s="212"/>
      <c r="N328" s="212"/>
      <c r="O328" s="212"/>
      <c r="P328" s="211"/>
      <c r="Q328" s="205"/>
      <c r="R328" s="204"/>
      <c r="S328" s="204">
        <f>'INFORME DIARIO MAQUINARIA'!$R328-'INFORME DIARIO MAQUINARIA'!$Q328</f>
        <v>0</v>
      </c>
      <c r="T328" s="203"/>
      <c r="U328" s="106"/>
      <c r="V328" s="106" t="str">
        <f>IF(U328-T328=0,"",U328-T328)</f>
        <v/>
      </c>
      <c r="W328" s="106"/>
      <c r="X328" s="106"/>
      <c r="Y328" s="106" t="str">
        <f>IF(X328-W328=0,"",X328-W328)</f>
        <v/>
      </c>
      <c r="Z328" s="106"/>
      <c r="AA328" s="106"/>
      <c r="AB328" s="106">
        <f>'INFORME DIARIO MAQUINARIA'!$AA328-'INFORME DIARIO MAQUINARIA'!$Z328</f>
        <v>0</v>
      </c>
      <c r="AC328" s="106"/>
      <c r="AD328" s="106"/>
      <c r="AE328" s="106" t="str">
        <f>IF(AD328-AC328=0,"",AD328-AC328)</f>
        <v/>
      </c>
      <c r="AF328" s="106"/>
      <c r="AG328" s="106"/>
      <c r="AH328" s="106" t="str">
        <f>IF(AG328-AF328=0,"",AG328-AF328)</f>
        <v/>
      </c>
      <c r="AI328" s="106"/>
      <c r="AJ328" s="106"/>
      <c r="AK328" s="106"/>
      <c r="AL328" s="106"/>
      <c r="AM328" s="106" t="str">
        <f>IF((AK328+AJ328)-AL328=0,"",(AK328+AJ328)-AL328)</f>
        <v/>
      </c>
      <c r="AN328" s="120" t="str">
        <f>IF(OR(AM328="",V328="",V328=0),"",ROUND(AM328/V328,2))</f>
        <v/>
      </c>
      <c r="AO328" s="106" t="str">
        <f>IF(OR(Y328="",AM328="",AM328=0),"",ROUND(Y328/AM328,2))</f>
        <v/>
      </c>
      <c r="AP328" s="106" t="str">
        <f>IF(OR(AM328="",Y328="",Y328=0),"",ROUND(AM328/Y328,2))</f>
        <v/>
      </c>
      <c r="AQ328" s="106" t="str">
        <f>IF(OR(L328="",V328="",V328=0),"",ROUND(L328/V328,1))</f>
        <v/>
      </c>
      <c r="AR328" s="106" t="str">
        <f>IF(OR('INFORME DIARIO MAQUINARIA'!$O328="",'INFORME DIARIO MAQUINARIA'!$AH328="",'INFORME DIARIO MAQUINARIA'!$AH328=0),"",ROUND('INFORME DIARIO MAQUINARIA'!$O328/'INFORME DIARIO MAQUINARIA'!$AH328,1))</f>
        <v/>
      </c>
      <c r="AS328" s="189" t="str">
        <f>IFERROR(IF(OR(V328="",AE328="",V328&lt;=0,AE328&lt;0),"",AE328/V328),"")</f>
        <v/>
      </c>
      <c r="AT328" s="106"/>
      <c r="AU328" s="106"/>
      <c r="AV328" s="106"/>
      <c r="AW328" s="106"/>
      <c r="AX328" s="106"/>
      <c r="AY328" s="106"/>
      <c r="AZ328" s="121"/>
    </row>
    <row r="329" spans="2:52" s="235" customFormat="1" ht="48" hidden="1" customHeight="1" x14ac:dyDescent="0.25">
      <c r="B329" s="252">
        <v>46212</v>
      </c>
      <c r="C329" s="311" t="s">
        <v>56</v>
      </c>
      <c r="D329" s="212">
        <v>1</v>
      </c>
      <c r="E329" s="212" t="s">
        <v>104</v>
      </c>
      <c r="F329" s="212" t="s">
        <v>103</v>
      </c>
      <c r="G329" s="212">
        <v>5</v>
      </c>
      <c r="H329" s="212" t="s">
        <v>582</v>
      </c>
      <c r="I329" s="212">
        <v>213</v>
      </c>
      <c r="J329" s="212"/>
      <c r="K329" s="212" t="s">
        <v>583</v>
      </c>
      <c r="L329" s="212"/>
      <c r="M329" s="212">
        <v>134</v>
      </c>
      <c r="N329" s="212"/>
      <c r="O329" s="212"/>
      <c r="P329" s="211">
        <v>110</v>
      </c>
      <c r="Q329" s="205"/>
      <c r="R329" s="204"/>
      <c r="S329" s="204">
        <f>'INFORME DIARIO MAQUINARIA'!$R329-'INFORME DIARIO MAQUINARIA'!$Q329</f>
        <v>0</v>
      </c>
      <c r="T329" s="203"/>
      <c r="U329" s="106"/>
      <c r="V329" s="106" t="str">
        <f>IF(U329-T329=0,"",U329-T329)</f>
        <v/>
      </c>
      <c r="W329" s="106"/>
      <c r="X329" s="106"/>
      <c r="Y329" s="106" t="str">
        <f>IF(X329-W329=0,"",X329-W329)</f>
        <v/>
      </c>
      <c r="Z329" s="106"/>
      <c r="AA329" s="106"/>
      <c r="AB329" s="106">
        <f>'INFORME DIARIO MAQUINARIA'!$AA329-'INFORME DIARIO MAQUINARIA'!$Z329</f>
        <v>0</v>
      </c>
      <c r="AC329" s="106"/>
      <c r="AD329" s="106"/>
      <c r="AE329" s="106" t="str">
        <f>IF(AD329-AC329=0,"",AD329-AC329)</f>
        <v/>
      </c>
      <c r="AF329" s="106"/>
      <c r="AG329" s="106"/>
      <c r="AH329" s="106" t="str">
        <f>IF(AG329-AF329=0,"",AG329-AF329)</f>
        <v/>
      </c>
      <c r="AI329" s="106"/>
      <c r="AJ329" s="106"/>
      <c r="AK329" s="106"/>
      <c r="AL329" s="106"/>
      <c r="AM329" s="106" t="str">
        <f>IF((AK329+AJ329)-AL329=0,"",(AK329+AJ329)-AL329)</f>
        <v/>
      </c>
      <c r="AN329" s="120" t="str">
        <f>IF(OR(AM329="",V329="",V329=0),"",ROUND(AM329/V329,2))</f>
        <v/>
      </c>
      <c r="AO329" s="106" t="str">
        <f>IF(OR(Y329="",AM329="",AM329=0),"",ROUND(Y329/AM329,2))</f>
        <v/>
      </c>
      <c r="AP329" s="106" t="str">
        <f>IF(OR(AM329="",Y329="",Y329=0),"",ROUND(AM329/Y329,2))</f>
        <v/>
      </c>
      <c r="AQ329" s="106" t="str">
        <f>IF(OR(L329="",V329="",V329=0),"",ROUND(L329/V329,1))</f>
        <v/>
      </c>
      <c r="AR329" s="106" t="str">
        <f>IF(OR('INFORME DIARIO MAQUINARIA'!$O329="",'INFORME DIARIO MAQUINARIA'!$AH329="",'INFORME DIARIO MAQUINARIA'!$AH329=0),"",ROUND('INFORME DIARIO MAQUINARIA'!$O329/'INFORME DIARIO MAQUINARIA'!$AH329,1))</f>
        <v/>
      </c>
      <c r="AS329" s="189" t="str">
        <f>IFERROR(IF(OR(V329="",AE329="",V329&lt;=0,AE329&lt;0),"",AE329/V329),"")</f>
        <v/>
      </c>
      <c r="AT329" s="106"/>
      <c r="AU329" s="106"/>
      <c r="AV329" s="106"/>
      <c r="AW329" s="106"/>
      <c r="AX329" s="106"/>
      <c r="AY329" s="106"/>
      <c r="AZ329" s="121"/>
    </row>
    <row r="330" spans="2:52" s="235" customFormat="1" ht="41.25" hidden="1" customHeight="1" x14ac:dyDescent="0.25">
      <c r="B330" s="268">
        <v>46212</v>
      </c>
      <c r="C330" s="309" t="s">
        <v>56</v>
      </c>
      <c r="D330" s="201">
        <v>1</v>
      </c>
      <c r="E330" s="201" t="s">
        <v>131</v>
      </c>
      <c r="F330" s="201" t="s">
        <v>161</v>
      </c>
      <c r="G330" s="201">
        <v>5</v>
      </c>
      <c r="H330" s="201" t="s">
        <v>582</v>
      </c>
      <c r="I330" s="201">
        <v>213</v>
      </c>
      <c r="J330" s="201"/>
      <c r="K330" s="201" t="s">
        <v>307</v>
      </c>
      <c r="L330" s="201"/>
      <c r="M330" s="201"/>
      <c r="N330" s="201">
        <v>7</v>
      </c>
      <c r="O330" s="201">
        <v>84</v>
      </c>
      <c r="P330" s="209"/>
      <c r="Q330" s="205"/>
      <c r="R330" s="204"/>
      <c r="S330" s="204">
        <f>'INFORME DIARIO MAQUINARIA'!$R330-'INFORME DIARIO MAQUINARIA'!$Q330</f>
        <v>0</v>
      </c>
      <c r="T330" s="203"/>
      <c r="U330" s="106"/>
      <c r="V330" s="106" t="str">
        <f>IF(U330-T330=0,"",U330-T330)</f>
        <v/>
      </c>
      <c r="W330" s="106"/>
      <c r="X330" s="106"/>
      <c r="Y330" s="106" t="str">
        <f>IF(X330-W330=0,"",X330-W330)</f>
        <v/>
      </c>
      <c r="Z330" s="106"/>
      <c r="AA330" s="106"/>
      <c r="AB330" s="106">
        <f>'INFORME DIARIO MAQUINARIA'!$AA330-'INFORME DIARIO MAQUINARIA'!$Z330</f>
        <v>0</v>
      </c>
      <c r="AC330" s="106"/>
      <c r="AD330" s="106"/>
      <c r="AE330" s="106" t="str">
        <f>IF(AD330-AC330=0,"",AD330-AC330)</f>
        <v/>
      </c>
      <c r="AF330" s="106"/>
      <c r="AG330" s="106"/>
      <c r="AH330" s="106" t="str">
        <f>IF(AG330-AF330=0,"",AG330-AF330)</f>
        <v/>
      </c>
      <c r="AI330" s="106"/>
      <c r="AJ330" s="106"/>
      <c r="AK330" s="106"/>
      <c r="AL330" s="106"/>
      <c r="AM330" s="106" t="str">
        <f>IF((AK330+AJ330)-AL330=0,"",(AK330+AJ330)-AL330)</f>
        <v/>
      </c>
      <c r="AN330" s="120" t="str">
        <f>IF(OR(AM330="",V330="",V330=0),"",ROUND(AM330/V330,2))</f>
        <v/>
      </c>
      <c r="AO330" s="106" t="str">
        <f>IF(OR(Y330="",AM330="",AM330=0),"",ROUND(Y330/AM330,2))</f>
        <v/>
      </c>
      <c r="AP330" s="106" t="str">
        <f>IF(OR(AM330="",Y330="",Y330=0),"",ROUND(AM330/Y330,2))</f>
        <v/>
      </c>
      <c r="AQ330" s="106" t="str">
        <f>IF(OR(L330="",V330="",V330=0),"",ROUND(L330/V330,1))</f>
        <v/>
      </c>
      <c r="AR330" s="106" t="str">
        <f>IF(OR('INFORME DIARIO MAQUINARIA'!$O330="",'INFORME DIARIO MAQUINARIA'!$AH330="",'INFORME DIARIO MAQUINARIA'!$AH330=0),"",ROUND('INFORME DIARIO MAQUINARIA'!$O330/'INFORME DIARIO MAQUINARIA'!$AH330,1))</f>
        <v/>
      </c>
      <c r="AS330" s="189" t="str">
        <f>IFERROR(IF(OR(V330="",AE330="",V330&lt;=0,AE330&lt;0),"",AE330/V330),"")</f>
        <v/>
      </c>
      <c r="AT330" s="106"/>
      <c r="AU330" s="106"/>
      <c r="AV330" s="106"/>
      <c r="AW330" s="106"/>
      <c r="AX330" s="106"/>
      <c r="AY330" s="106"/>
      <c r="AZ330" s="121"/>
    </row>
    <row r="331" spans="2:52" s="235" customFormat="1" ht="42" hidden="1" customHeight="1" thickBot="1" x14ac:dyDescent="0.3">
      <c r="B331" s="268">
        <v>46212</v>
      </c>
      <c r="C331" s="309" t="s">
        <v>56</v>
      </c>
      <c r="D331" s="201">
        <v>1</v>
      </c>
      <c r="E331" s="201" t="s">
        <v>76</v>
      </c>
      <c r="F331" s="201" t="s">
        <v>227</v>
      </c>
      <c r="G331" s="201">
        <v>5</v>
      </c>
      <c r="H331" s="201" t="s">
        <v>582</v>
      </c>
      <c r="I331" s="201">
        <v>213</v>
      </c>
      <c r="J331" s="201"/>
      <c r="K331" s="201" t="s">
        <v>307</v>
      </c>
      <c r="L331" s="201"/>
      <c r="M331" s="201"/>
      <c r="N331" s="201">
        <v>5</v>
      </c>
      <c r="O331" s="201">
        <v>50</v>
      </c>
      <c r="P331" s="209"/>
      <c r="Q331" s="205"/>
      <c r="R331" s="204"/>
      <c r="S331" s="204">
        <f>'INFORME DIARIO MAQUINARIA'!$R331-'INFORME DIARIO MAQUINARIA'!$Q331</f>
        <v>0</v>
      </c>
      <c r="T331" s="203"/>
      <c r="U331" s="106"/>
      <c r="V331" s="106" t="str">
        <f>IF(U331-T331=0,"",U331-T331)</f>
        <v/>
      </c>
      <c r="W331" s="106"/>
      <c r="X331" s="106"/>
      <c r="Y331" s="106" t="str">
        <f>IF(X331-W331=0,"",X331-W331)</f>
        <v/>
      </c>
      <c r="Z331" s="106"/>
      <c r="AA331" s="106"/>
      <c r="AB331" s="106">
        <f>'INFORME DIARIO MAQUINARIA'!$AA331-'INFORME DIARIO MAQUINARIA'!$Z331</f>
        <v>0</v>
      </c>
      <c r="AC331" s="106"/>
      <c r="AD331" s="106"/>
      <c r="AE331" s="106" t="str">
        <f>IF(AD331-AC331=0,"",AD331-AC331)</f>
        <v/>
      </c>
      <c r="AF331" s="106"/>
      <c r="AG331" s="106"/>
      <c r="AH331" s="106" t="str">
        <f>IF(AG331-AF331=0,"",AG331-AF331)</f>
        <v/>
      </c>
      <c r="AI331" s="106"/>
      <c r="AJ331" s="106"/>
      <c r="AK331" s="106"/>
      <c r="AL331" s="106"/>
      <c r="AM331" s="106" t="str">
        <f>IF((AK331+AJ331)-AL331=0,"",(AK331+AJ331)-AL331)</f>
        <v/>
      </c>
      <c r="AN331" s="120" t="str">
        <f>IF(OR(AM331="",V331="",V331=0),"",ROUND(AM331/V331,2))</f>
        <v/>
      </c>
      <c r="AO331" s="106" t="str">
        <f>IF(OR(Y331="",AM331="",AM331=0),"",ROUND(Y331/AM331,2))</f>
        <v/>
      </c>
      <c r="AP331" s="106" t="str">
        <f>IF(OR(AM331="",Y331="",Y331=0),"",ROUND(AM331/Y331,2))</f>
        <v/>
      </c>
      <c r="AQ331" s="106" t="str">
        <f>IF(OR(L331="",V331="",V331=0),"",ROUND(L331/V331,1))</f>
        <v/>
      </c>
      <c r="AR331" s="106" t="str">
        <f>IF(OR('INFORME DIARIO MAQUINARIA'!$O331="",'INFORME DIARIO MAQUINARIA'!$AH331="",'INFORME DIARIO MAQUINARIA'!$AH331=0),"",ROUND('INFORME DIARIO MAQUINARIA'!$O331/'INFORME DIARIO MAQUINARIA'!$AH331,1))</f>
        <v/>
      </c>
      <c r="AS331" s="189" t="str">
        <f>IFERROR(IF(OR(V331="",AE331="",V331&lt;=0,AE331&lt;0),"",AE331/V331),"")</f>
        <v/>
      </c>
      <c r="AT331" s="106"/>
      <c r="AU331" s="106"/>
      <c r="AV331" s="106"/>
      <c r="AW331" s="106"/>
      <c r="AX331" s="106"/>
      <c r="AY331" s="106"/>
      <c r="AZ331" s="121"/>
    </row>
    <row r="332" spans="2:52" s="235" customFormat="1" ht="46.5" hidden="1" customHeight="1" x14ac:dyDescent="0.25">
      <c r="B332" s="252">
        <v>46212</v>
      </c>
      <c r="C332" s="311" t="s">
        <v>56</v>
      </c>
      <c r="D332" s="212">
        <v>1</v>
      </c>
      <c r="E332" s="212" t="s">
        <v>320</v>
      </c>
      <c r="F332" s="212" t="s">
        <v>397</v>
      </c>
      <c r="G332" s="212">
        <v>6</v>
      </c>
      <c r="H332" s="212" t="s">
        <v>596</v>
      </c>
      <c r="I332" s="212" t="s">
        <v>595</v>
      </c>
      <c r="J332" s="212"/>
      <c r="K332" s="212" t="s">
        <v>365</v>
      </c>
      <c r="L332" s="212">
        <v>750</v>
      </c>
      <c r="M332" s="212"/>
      <c r="N332" s="212"/>
      <c r="O332" s="212"/>
      <c r="P332" s="211"/>
      <c r="Q332" s="205"/>
      <c r="R332" s="204"/>
      <c r="S332" s="204">
        <f>'INFORME DIARIO MAQUINARIA'!$R332-'INFORME DIARIO MAQUINARIA'!$Q332</f>
        <v>0</v>
      </c>
      <c r="T332" s="203"/>
      <c r="U332" s="106"/>
      <c r="V332" s="106" t="str">
        <f>IF(U332-T332=0,"",U332-T332)</f>
        <v/>
      </c>
      <c r="W332" s="106"/>
      <c r="X332" s="106"/>
      <c r="Y332" s="106" t="str">
        <f>IF(X332-W332=0,"",X332-W332)</f>
        <v/>
      </c>
      <c r="Z332" s="106"/>
      <c r="AA332" s="106"/>
      <c r="AB332" s="106">
        <f>'INFORME DIARIO MAQUINARIA'!$AA332-'INFORME DIARIO MAQUINARIA'!$Z332</f>
        <v>0</v>
      </c>
      <c r="AC332" s="106"/>
      <c r="AD332" s="106"/>
      <c r="AE332" s="106" t="str">
        <f>IF(AD332-AC332=0,"",AD332-AC332)</f>
        <v/>
      </c>
      <c r="AF332" s="106"/>
      <c r="AG332" s="106"/>
      <c r="AH332" s="106" t="str">
        <f>IF(AG332-AF332=0,"",AG332-AF332)</f>
        <v/>
      </c>
      <c r="AI332" s="106"/>
      <c r="AJ332" s="106"/>
      <c r="AK332" s="106"/>
      <c r="AL332" s="106"/>
      <c r="AM332" s="106" t="str">
        <f>IF((AK332+AJ332)-AL332=0,"",(AK332+AJ332)-AL332)</f>
        <v/>
      </c>
      <c r="AN332" s="120" t="str">
        <f>IF(OR(AM332="",V332="",V332=0),"",ROUND(AM332/V332,2))</f>
        <v/>
      </c>
      <c r="AO332" s="106" t="str">
        <f>IF(OR(Y332="",AM332="",AM332=0),"",ROUND(Y332/AM332,2))</f>
        <v/>
      </c>
      <c r="AP332" s="106" t="str">
        <f>IF(OR(AM332="",Y332="",Y332=0),"",ROUND(AM332/Y332,2))</f>
        <v/>
      </c>
      <c r="AQ332" s="106" t="str">
        <f>IF(OR(L332="",V332="",V332=0),"",ROUND(L332/V332,1))</f>
        <v/>
      </c>
      <c r="AR332" s="106" t="str">
        <f>IF(OR('INFORME DIARIO MAQUINARIA'!$O332="",'INFORME DIARIO MAQUINARIA'!$AH332="",'INFORME DIARIO MAQUINARIA'!$AH332=0),"",ROUND('INFORME DIARIO MAQUINARIA'!$O332/'INFORME DIARIO MAQUINARIA'!$AH332,1))</f>
        <v/>
      </c>
      <c r="AS332" s="189" t="str">
        <f>IFERROR(IF(OR(V332="",AE332="",V332&lt;=0,AE332&lt;0),"",AE332/V332),"")</f>
        <v/>
      </c>
      <c r="AT332" s="106"/>
      <c r="AU332" s="106"/>
      <c r="AV332" s="106"/>
      <c r="AW332" s="106"/>
      <c r="AX332" s="106"/>
      <c r="AY332" s="106"/>
      <c r="AZ332" s="121"/>
    </row>
    <row r="333" spans="2:52" s="235" customFormat="1" ht="46.5" hidden="1" customHeight="1" x14ac:dyDescent="0.25">
      <c r="B333" s="268">
        <v>46212</v>
      </c>
      <c r="C333" s="309" t="s">
        <v>56</v>
      </c>
      <c r="D333" s="201">
        <v>1</v>
      </c>
      <c r="E333" s="201" t="s">
        <v>382</v>
      </c>
      <c r="F333" s="201" t="s">
        <v>169</v>
      </c>
      <c r="G333" s="201">
        <v>6</v>
      </c>
      <c r="H333" s="201" t="s">
        <v>590</v>
      </c>
      <c r="I333" s="201">
        <v>201</v>
      </c>
      <c r="J333" s="201"/>
      <c r="K333" s="201" t="s">
        <v>365</v>
      </c>
      <c r="L333" s="201">
        <v>1000</v>
      </c>
      <c r="M333" s="201"/>
      <c r="N333" s="201"/>
      <c r="O333" s="201"/>
      <c r="P333" s="209"/>
      <c r="Q333" s="205"/>
      <c r="R333" s="204"/>
      <c r="S333" s="204">
        <f>'INFORME DIARIO MAQUINARIA'!$R333-'INFORME DIARIO MAQUINARIA'!$Q333</f>
        <v>0</v>
      </c>
      <c r="T333" s="203"/>
      <c r="U333" s="106"/>
      <c r="V333" s="106" t="str">
        <f>IF(U333-T333=0,"",U333-T333)</f>
        <v/>
      </c>
      <c r="W333" s="106"/>
      <c r="X333" s="106"/>
      <c r="Y333" s="106" t="str">
        <f>IF(X333-W333=0,"",X333-W333)</f>
        <v/>
      </c>
      <c r="Z333" s="106"/>
      <c r="AA333" s="106"/>
      <c r="AB333" s="106">
        <f>'INFORME DIARIO MAQUINARIA'!$AA333-'INFORME DIARIO MAQUINARIA'!$Z333</f>
        <v>0</v>
      </c>
      <c r="AC333" s="106"/>
      <c r="AD333" s="106"/>
      <c r="AE333" s="106" t="str">
        <f>IF(AD333-AC333=0,"",AD333-AC333)</f>
        <v/>
      </c>
      <c r="AF333" s="106"/>
      <c r="AG333" s="106"/>
      <c r="AH333" s="106" t="str">
        <f>IF(AG333-AF333=0,"",AG333-AF333)</f>
        <v/>
      </c>
      <c r="AI333" s="106"/>
      <c r="AJ333" s="106"/>
      <c r="AK333" s="106"/>
      <c r="AL333" s="106"/>
      <c r="AM333" s="106" t="str">
        <f>IF((AK333+AJ333)-AL333=0,"",(AK333+AJ333)-AL333)</f>
        <v/>
      </c>
      <c r="AN333" s="120" t="str">
        <f>IF(OR(AM333="",V333="",V333=0),"",ROUND(AM333/V333,2))</f>
        <v/>
      </c>
      <c r="AO333" s="106" t="str">
        <f>IF(OR(Y333="",AM333="",AM333=0),"",ROUND(Y333/AM333,2))</f>
        <v/>
      </c>
      <c r="AP333" s="106" t="str">
        <f>IF(OR(AM333="",Y333="",Y333=0),"",ROUND(AM333/Y333,2))</f>
        <v/>
      </c>
      <c r="AQ333" s="106" t="str">
        <f>IF(OR(L333="",V333="",V333=0),"",ROUND(L333/V333,1))</f>
        <v/>
      </c>
      <c r="AR333" s="106" t="str">
        <f>IF(OR('INFORME DIARIO MAQUINARIA'!$O333="",'INFORME DIARIO MAQUINARIA'!$AH333="",'INFORME DIARIO MAQUINARIA'!$AH333=0),"",ROUND('INFORME DIARIO MAQUINARIA'!$O333/'INFORME DIARIO MAQUINARIA'!$AH333,1))</f>
        <v/>
      </c>
      <c r="AS333" s="189" t="str">
        <f>IFERROR(IF(OR(V333="",AE333="",V333&lt;=0,AE333&lt;0),"",AE333/V333),"")</f>
        <v/>
      </c>
      <c r="AT333" s="106"/>
      <c r="AU333" s="106"/>
      <c r="AV333" s="106"/>
      <c r="AW333" s="106"/>
      <c r="AX333" s="106"/>
      <c r="AY333" s="106"/>
      <c r="AZ333" s="121"/>
    </row>
    <row r="334" spans="2:52" s="235" customFormat="1" ht="46.5" hidden="1" customHeight="1" x14ac:dyDescent="0.25">
      <c r="B334" s="268">
        <v>46212</v>
      </c>
      <c r="C334" s="309" t="s">
        <v>56</v>
      </c>
      <c r="D334" s="201">
        <v>1</v>
      </c>
      <c r="E334" s="201" t="s">
        <v>447</v>
      </c>
      <c r="F334" s="201" t="s">
        <v>446</v>
      </c>
      <c r="G334" s="201">
        <v>6</v>
      </c>
      <c r="H334" s="201" t="s">
        <v>594</v>
      </c>
      <c r="I334" s="201" t="s">
        <v>593</v>
      </c>
      <c r="J334" s="201"/>
      <c r="K334" s="201" t="s">
        <v>362</v>
      </c>
      <c r="L334" s="201"/>
      <c r="M334" s="201">
        <v>288</v>
      </c>
      <c r="N334" s="201"/>
      <c r="O334" s="201"/>
      <c r="P334" s="209"/>
      <c r="Q334" s="205"/>
      <c r="R334" s="204"/>
      <c r="S334" s="204">
        <f>'INFORME DIARIO MAQUINARIA'!$R334-'INFORME DIARIO MAQUINARIA'!$Q334</f>
        <v>0</v>
      </c>
      <c r="T334" s="203"/>
      <c r="U334" s="106"/>
      <c r="V334" s="106" t="str">
        <f>IF(U334-T334=0,"",U334-T334)</f>
        <v/>
      </c>
      <c r="W334" s="106"/>
      <c r="X334" s="106"/>
      <c r="Y334" s="106" t="str">
        <f>IF(X334-W334=0,"",X334-W334)</f>
        <v/>
      </c>
      <c r="Z334" s="106"/>
      <c r="AA334" s="106"/>
      <c r="AB334" s="106">
        <f>'INFORME DIARIO MAQUINARIA'!$AA334-'INFORME DIARIO MAQUINARIA'!$Z334</f>
        <v>0</v>
      </c>
      <c r="AC334" s="106"/>
      <c r="AD334" s="106"/>
      <c r="AE334" s="106" t="str">
        <f>IF(AD334-AC334=0,"",AD334-AC334)</f>
        <v/>
      </c>
      <c r="AF334" s="106"/>
      <c r="AG334" s="106"/>
      <c r="AH334" s="106" t="str">
        <f>IF(AG334-AF334=0,"",AG334-AF334)</f>
        <v/>
      </c>
      <c r="AI334" s="106"/>
      <c r="AJ334" s="106"/>
      <c r="AK334" s="106"/>
      <c r="AL334" s="106"/>
      <c r="AM334" s="106" t="str">
        <f>IF((AK334+AJ334)-AL334=0,"",(AK334+AJ334)-AL334)</f>
        <v/>
      </c>
      <c r="AN334" s="120" t="str">
        <f>IF(OR(AM334="",V334="",V334=0),"",ROUND(AM334/V334,2))</f>
        <v/>
      </c>
      <c r="AO334" s="106" t="str">
        <f>IF(OR(Y334="",AM334="",AM334=0),"",ROUND(Y334/AM334,2))</f>
        <v/>
      </c>
      <c r="AP334" s="106" t="str">
        <f>IF(OR(AM334="",Y334="",Y334=0),"",ROUND(AM334/Y334,2))</f>
        <v/>
      </c>
      <c r="AQ334" s="106" t="str">
        <f>IF(OR(L334="",V334="",V334=0),"",ROUND(L334/V334,1))</f>
        <v/>
      </c>
      <c r="AR334" s="106" t="str">
        <f>IF(OR('INFORME DIARIO MAQUINARIA'!$O334="",'INFORME DIARIO MAQUINARIA'!$AH334="",'INFORME DIARIO MAQUINARIA'!$AH334=0),"",ROUND('INFORME DIARIO MAQUINARIA'!$O334/'INFORME DIARIO MAQUINARIA'!$AH334,1))</f>
        <v/>
      </c>
      <c r="AS334" s="189" t="str">
        <f>IFERROR(IF(OR(V334="",AE334="",V334&lt;=0,AE334&lt;0),"",AE334/V334),"")</f>
        <v/>
      </c>
      <c r="AT334" s="106"/>
      <c r="AU334" s="106"/>
      <c r="AV334" s="106"/>
      <c r="AW334" s="106"/>
      <c r="AX334" s="106"/>
      <c r="AY334" s="106"/>
      <c r="AZ334" s="121"/>
    </row>
    <row r="335" spans="2:52" s="235" customFormat="1" ht="46.5" hidden="1" customHeight="1" x14ac:dyDescent="0.25">
      <c r="B335" s="268">
        <v>46212</v>
      </c>
      <c r="C335" s="309" t="s">
        <v>56</v>
      </c>
      <c r="D335" s="201">
        <v>1</v>
      </c>
      <c r="E335" s="201" t="s">
        <v>82</v>
      </c>
      <c r="F335" s="201" t="s">
        <v>239</v>
      </c>
      <c r="G335" s="201">
        <v>6</v>
      </c>
      <c r="H335" s="201" t="s">
        <v>592</v>
      </c>
      <c r="I335" s="201">
        <v>152</v>
      </c>
      <c r="J335" s="201"/>
      <c r="K335" s="201" t="s">
        <v>183</v>
      </c>
      <c r="L335" s="201"/>
      <c r="M335" s="201"/>
      <c r="N335" s="201">
        <v>8</v>
      </c>
      <c r="O335" s="201">
        <v>96</v>
      </c>
      <c r="P335" s="209"/>
      <c r="Q335" s="205"/>
      <c r="R335" s="204"/>
      <c r="S335" s="204">
        <f>'INFORME DIARIO MAQUINARIA'!$R335-'INFORME DIARIO MAQUINARIA'!$Q335</f>
        <v>0</v>
      </c>
      <c r="T335" s="203"/>
      <c r="U335" s="106"/>
      <c r="V335" s="106" t="str">
        <f>IF(U335-T335=0,"",U335-T335)</f>
        <v/>
      </c>
      <c r="W335" s="106"/>
      <c r="X335" s="106"/>
      <c r="Y335" s="106" t="str">
        <f>IF(X335-W335=0,"",X335-W335)</f>
        <v/>
      </c>
      <c r="Z335" s="106"/>
      <c r="AA335" s="106"/>
      <c r="AB335" s="106">
        <f>'INFORME DIARIO MAQUINARIA'!$AA335-'INFORME DIARIO MAQUINARIA'!$Z335</f>
        <v>0</v>
      </c>
      <c r="AC335" s="106"/>
      <c r="AD335" s="106"/>
      <c r="AE335" s="106" t="str">
        <f>IF(AD335-AC335=0,"",AD335-AC335)</f>
        <v/>
      </c>
      <c r="AF335" s="106"/>
      <c r="AG335" s="106"/>
      <c r="AH335" s="106" t="str">
        <f>IF(AG335-AF335=0,"",AG335-AF335)</f>
        <v/>
      </c>
      <c r="AI335" s="106"/>
      <c r="AJ335" s="106"/>
      <c r="AK335" s="106"/>
      <c r="AL335" s="106"/>
      <c r="AM335" s="106" t="str">
        <f>IF((AK335+AJ335)-AL335=0,"",(AK335+AJ335)-AL335)</f>
        <v/>
      </c>
      <c r="AN335" s="120" t="str">
        <f>IF(OR(AM335="",V335="",V335=0),"",ROUND(AM335/V335,2))</f>
        <v/>
      </c>
      <c r="AO335" s="106" t="str">
        <f>IF(OR(Y335="",AM335="",AM335=0),"",ROUND(Y335/AM335,2))</f>
        <v/>
      </c>
      <c r="AP335" s="106" t="str">
        <f>IF(OR(AM335="",Y335="",Y335=0),"",ROUND(AM335/Y335,2))</f>
        <v/>
      </c>
      <c r="AQ335" s="106" t="str">
        <f>IF(OR(L335="",V335="",V335=0),"",ROUND(L335/V335,1))</f>
        <v/>
      </c>
      <c r="AR335" s="106" t="str">
        <f>IF(OR('INFORME DIARIO MAQUINARIA'!$O335="",'INFORME DIARIO MAQUINARIA'!$AH335="",'INFORME DIARIO MAQUINARIA'!$AH335=0),"",ROUND('INFORME DIARIO MAQUINARIA'!$O335/'INFORME DIARIO MAQUINARIA'!$AH335,1))</f>
        <v/>
      </c>
      <c r="AS335" s="189" t="str">
        <f>IFERROR(IF(OR(V335="",AE335="",V335&lt;=0,AE335&lt;0),"",AE335/V335),"")</f>
        <v/>
      </c>
      <c r="AT335" s="106"/>
      <c r="AU335" s="106"/>
      <c r="AV335" s="106"/>
      <c r="AW335" s="106"/>
      <c r="AX335" s="106"/>
      <c r="AY335" s="106"/>
      <c r="AZ335" s="121"/>
    </row>
    <row r="336" spans="2:52" s="235" customFormat="1" ht="46.5" hidden="1" customHeight="1" x14ac:dyDescent="0.25">
      <c r="B336" s="268">
        <v>46212</v>
      </c>
      <c r="C336" s="309" t="s">
        <v>56</v>
      </c>
      <c r="D336" s="201">
        <v>1</v>
      </c>
      <c r="E336" s="201" t="s">
        <v>100</v>
      </c>
      <c r="F336" s="201" t="s">
        <v>99</v>
      </c>
      <c r="G336" s="201">
        <v>6</v>
      </c>
      <c r="H336" s="201" t="s">
        <v>591</v>
      </c>
      <c r="I336" s="201">
        <v>196</v>
      </c>
      <c r="J336" s="201"/>
      <c r="K336" s="201" t="s">
        <v>183</v>
      </c>
      <c r="L336" s="201"/>
      <c r="M336" s="201"/>
      <c r="N336" s="201">
        <v>8</v>
      </c>
      <c r="O336" s="201">
        <v>96</v>
      </c>
      <c r="P336" s="209"/>
      <c r="Q336" s="205"/>
      <c r="R336" s="204"/>
      <c r="S336" s="204">
        <f>'INFORME DIARIO MAQUINARIA'!$R336-'INFORME DIARIO MAQUINARIA'!$Q336</f>
        <v>0</v>
      </c>
      <c r="T336" s="203"/>
      <c r="U336" s="106"/>
      <c r="V336" s="106" t="str">
        <f>IF(U336-T336=0,"",U336-T336)</f>
        <v/>
      </c>
      <c r="W336" s="106"/>
      <c r="X336" s="106"/>
      <c r="Y336" s="106" t="str">
        <f>IF(X336-W336=0,"",X336-W336)</f>
        <v/>
      </c>
      <c r="Z336" s="106"/>
      <c r="AA336" s="106"/>
      <c r="AB336" s="106">
        <f>'INFORME DIARIO MAQUINARIA'!$AA336-'INFORME DIARIO MAQUINARIA'!$Z336</f>
        <v>0</v>
      </c>
      <c r="AC336" s="106"/>
      <c r="AD336" s="106"/>
      <c r="AE336" s="106" t="str">
        <f>IF(AD336-AC336=0,"",AD336-AC336)</f>
        <v/>
      </c>
      <c r="AF336" s="106"/>
      <c r="AG336" s="106"/>
      <c r="AH336" s="106" t="str">
        <f>IF(AG336-AF336=0,"",AG336-AF336)</f>
        <v/>
      </c>
      <c r="AI336" s="106"/>
      <c r="AJ336" s="106"/>
      <c r="AK336" s="106"/>
      <c r="AL336" s="106"/>
      <c r="AM336" s="106" t="str">
        <f>IF((AK336+AJ336)-AL336=0,"",(AK336+AJ336)-AL336)</f>
        <v/>
      </c>
      <c r="AN336" s="120" t="str">
        <f>IF(OR(AM336="",V336="",V336=0),"",ROUND(AM336/V336,2))</f>
        <v/>
      </c>
      <c r="AO336" s="106" t="str">
        <f>IF(OR(Y336="",AM336="",AM336=0),"",ROUND(Y336/AM336,2))</f>
        <v/>
      </c>
      <c r="AP336" s="106" t="str">
        <f>IF(OR(AM336="",Y336="",Y336=0),"",ROUND(AM336/Y336,2))</f>
        <v/>
      </c>
      <c r="AQ336" s="106" t="str">
        <f>IF(OR(L336="",V336="",V336=0),"",ROUND(L336/V336,1))</f>
        <v/>
      </c>
      <c r="AR336" s="106" t="str">
        <f>IF(OR('INFORME DIARIO MAQUINARIA'!$O336="",'INFORME DIARIO MAQUINARIA'!$AH336="",'INFORME DIARIO MAQUINARIA'!$AH336=0),"",ROUND('INFORME DIARIO MAQUINARIA'!$O336/'INFORME DIARIO MAQUINARIA'!$AH336,1))</f>
        <v/>
      </c>
      <c r="AS336" s="189" t="str">
        <f>IFERROR(IF(OR(V336="",AE336="",V336&lt;=0,AE336&lt;0),"",AE336/V336),"")</f>
        <v/>
      </c>
      <c r="AT336" s="106"/>
      <c r="AU336" s="106"/>
      <c r="AV336" s="106"/>
      <c r="AW336" s="106"/>
      <c r="AX336" s="106"/>
      <c r="AY336" s="106"/>
      <c r="AZ336" s="121"/>
    </row>
    <row r="337" spans="2:52" s="235" customFormat="1" ht="46.5" hidden="1" customHeight="1" thickBot="1" x14ac:dyDescent="0.3">
      <c r="B337" s="268">
        <v>46212</v>
      </c>
      <c r="C337" s="309" t="s">
        <v>56</v>
      </c>
      <c r="D337" s="201">
        <v>1</v>
      </c>
      <c r="E337" s="201" t="s">
        <v>195</v>
      </c>
      <c r="F337" s="201" t="s">
        <v>221</v>
      </c>
      <c r="G337" s="201">
        <v>6</v>
      </c>
      <c r="H337" s="201" t="s">
        <v>590</v>
      </c>
      <c r="I337" s="201">
        <v>196</v>
      </c>
      <c r="J337" s="201"/>
      <c r="K337" s="201" t="s">
        <v>183</v>
      </c>
      <c r="L337" s="201"/>
      <c r="M337" s="201"/>
      <c r="N337" s="201">
        <v>8</v>
      </c>
      <c r="O337" s="201">
        <v>96</v>
      </c>
      <c r="P337" s="209"/>
      <c r="Q337" s="205"/>
      <c r="R337" s="204"/>
      <c r="S337" s="204">
        <f>'INFORME DIARIO MAQUINARIA'!$R337-'INFORME DIARIO MAQUINARIA'!$Q337</f>
        <v>0</v>
      </c>
      <c r="T337" s="203"/>
      <c r="U337" s="106"/>
      <c r="V337" s="106" t="str">
        <f>IF(U337-T337=0,"",U337-T337)</f>
        <v/>
      </c>
      <c r="W337" s="106"/>
      <c r="X337" s="106"/>
      <c r="Y337" s="106" t="str">
        <f>IF(X337-W337=0,"",X337-W337)</f>
        <v/>
      </c>
      <c r="Z337" s="106"/>
      <c r="AA337" s="106"/>
      <c r="AB337" s="106">
        <f>'INFORME DIARIO MAQUINARIA'!$AA337-'INFORME DIARIO MAQUINARIA'!$Z337</f>
        <v>0</v>
      </c>
      <c r="AC337" s="106"/>
      <c r="AD337" s="106"/>
      <c r="AE337" s="106" t="str">
        <f>IF(AD337-AC337=0,"",AD337-AC337)</f>
        <v/>
      </c>
      <c r="AF337" s="106"/>
      <c r="AG337" s="106"/>
      <c r="AH337" s="106" t="str">
        <f>IF(AG337-AF337=0,"",AG337-AF337)</f>
        <v/>
      </c>
      <c r="AI337" s="106"/>
      <c r="AJ337" s="106"/>
      <c r="AK337" s="106"/>
      <c r="AL337" s="106"/>
      <c r="AM337" s="106" t="str">
        <f>IF((AK337+AJ337)-AL337=0,"",(AK337+AJ337)-AL337)</f>
        <v/>
      </c>
      <c r="AN337" s="120" t="str">
        <f>IF(OR(AM337="",V337="",V337=0),"",ROUND(AM337/V337,2))</f>
        <v/>
      </c>
      <c r="AO337" s="106" t="str">
        <f>IF(OR(Y337="",AM337="",AM337=0),"",ROUND(Y337/AM337,2))</f>
        <v/>
      </c>
      <c r="AP337" s="106" t="str">
        <f>IF(OR(AM337="",Y337="",Y337=0),"",ROUND(AM337/Y337,2))</f>
        <v/>
      </c>
      <c r="AQ337" s="106" t="str">
        <f>IF(OR(L337="",V337="",V337=0),"",ROUND(L337/V337,1))</f>
        <v/>
      </c>
      <c r="AR337" s="106" t="str">
        <f>IF(OR('INFORME DIARIO MAQUINARIA'!$O337="",'INFORME DIARIO MAQUINARIA'!$AH337="",'INFORME DIARIO MAQUINARIA'!$AH337=0),"",ROUND('INFORME DIARIO MAQUINARIA'!$O337/'INFORME DIARIO MAQUINARIA'!$AH337,1))</f>
        <v/>
      </c>
      <c r="AS337" s="189" t="str">
        <f>IFERROR(IF(OR(V337="",AE337="",V337&lt;=0,AE337&lt;0),"",AE337/V337),"")</f>
        <v/>
      </c>
      <c r="AT337" s="106"/>
      <c r="AU337" s="106"/>
      <c r="AV337" s="106"/>
      <c r="AW337" s="106"/>
      <c r="AX337" s="106"/>
      <c r="AY337" s="106"/>
      <c r="AZ337" s="121"/>
    </row>
    <row r="338" spans="2:52" s="235" customFormat="1" ht="35.25" hidden="1" customHeight="1" x14ac:dyDescent="0.25">
      <c r="B338" s="252">
        <v>46212</v>
      </c>
      <c r="C338" s="311" t="s">
        <v>56</v>
      </c>
      <c r="D338" s="212">
        <v>1</v>
      </c>
      <c r="E338" s="212" t="s">
        <v>589</v>
      </c>
      <c r="F338" s="212" t="s">
        <v>358</v>
      </c>
      <c r="G338" s="212">
        <v>12</v>
      </c>
      <c r="H338" s="212" t="s">
        <v>588</v>
      </c>
      <c r="I338" s="321">
        <v>173</v>
      </c>
      <c r="J338" s="321"/>
      <c r="K338" s="212" t="s">
        <v>365</v>
      </c>
      <c r="L338" s="212">
        <v>1025</v>
      </c>
      <c r="M338" s="212"/>
      <c r="N338" s="212"/>
      <c r="O338" s="212"/>
      <c r="P338" s="211"/>
      <c r="Q338" s="205"/>
      <c r="R338" s="204"/>
      <c r="S338" s="204">
        <f>'INFORME DIARIO MAQUINARIA'!$R338-'INFORME DIARIO MAQUINARIA'!$Q338</f>
        <v>0</v>
      </c>
      <c r="T338" s="203"/>
      <c r="U338" s="106"/>
      <c r="V338" s="106" t="str">
        <f>IF(U338-T338=0,"",U338-T338)</f>
        <v/>
      </c>
      <c r="W338" s="106"/>
      <c r="X338" s="106"/>
      <c r="Y338" s="106" t="str">
        <f>IF(X338-W338=0,"",X338-W338)</f>
        <v/>
      </c>
      <c r="Z338" s="106"/>
      <c r="AA338" s="106"/>
      <c r="AB338" s="106">
        <f>'INFORME DIARIO MAQUINARIA'!$AA338-'INFORME DIARIO MAQUINARIA'!$Z338</f>
        <v>0</v>
      </c>
      <c r="AC338" s="106"/>
      <c r="AD338" s="106"/>
      <c r="AE338" s="106" t="str">
        <f>IF(AD338-AC338=0,"",AD338-AC338)</f>
        <v/>
      </c>
      <c r="AF338" s="106"/>
      <c r="AG338" s="106"/>
      <c r="AH338" s="106" t="str">
        <f>IF(AG338-AF338=0,"",AG338-AF338)</f>
        <v/>
      </c>
      <c r="AI338" s="106"/>
      <c r="AJ338" s="106"/>
      <c r="AK338" s="106"/>
      <c r="AL338" s="106"/>
      <c r="AM338" s="106" t="str">
        <f>IF((AK338+AJ338)-AL338=0,"",(AK338+AJ338)-AL338)</f>
        <v/>
      </c>
      <c r="AN338" s="120" t="str">
        <f>IF(OR(AM338="",V338="",V338=0),"",ROUND(AM338/V338,2))</f>
        <v/>
      </c>
      <c r="AO338" s="106" t="str">
        <f>IF(OR(Y338="",AM338="",AM338=0),"",ROUND(Y338/AM338,2))</f>
        <v/>
      </c>
      <c r="AP338" s="106" t="str">
        <f>IF(OR(AM338="",Y338="",Y338=0),"",ROUND(AM338/Y338,2))</f>
        <v/>
      </c>
      <c r="AQ338" s="106" t="str">
        <f>IF(OR(L338="",V338="",V338=0),"",ROUND(L338/V338,1))</f>
        <v/>
      </c>
      <c r="AR338" s="106" t="str">
        <f>IF(OR('INFORME DIARIO MAQUINARIA'!$O338="",'INFORME DIARIO MAQUINARIA'!$AH338="",'INFORME DIARIO MAQUINARIA'!$AH338=0),"",ROUND('INFORME DIARIO MAQUINARIA'!$O338/'INFORME DIARIO MAQUINARIA'!$AH338,1))</f>
        <v/>
      </c>
      <c r="AS338" s="189" t="str">
        <f>IFERROR(IF(OR(V338="",AE338="",V338&lt;=0,AE338&lt;0),"",AE338/V338),"")</f>
        <v/>
      </c>
      <c r="AT338" s="106"/>
      <c r="AU338" s="106"/>
      <c r="AV338" s="106"/>
      <c r="AW338" s="106"/>
      <c r="AX338" s="106"/>
      <c r="AY338" s="106"/>
      <c r="AZ338" s="121"/>
    </row>
    <row r="339" spans="2:52" s="235" customFormat="1" ht="35.25" hidden="1" customHeight="1" x14ac:dyDescent="0.25">
      <c r="B339" s="268">
        <v>46212</v>
      </c>
      <c r="C339" s="309" t="s">
        <v>56</v>
      </c>
      <c r="D339" s="201">
        <v>1</v>
      </c>
      <c r="E339" s="201" t="s">
        <v>387</v>
      </c>
      <c r="F339" s="201" t="s">
        <v>386</v>
      </c>
      <c r="G339" s="201">
        <v>12</v>
      </c>
      <c r="H339" s="201" t="s">
        <v>585</v>
      </c>
      <c r="I339" s="320">
        <v>182</v>
      </c>
      <c r="J339" s="320"/>
      <c r="K339" s="201" t="s">
        <v>365</v>
      </c>
      <c r="L339" s="201">
        <v>1025</v>
      </c>
      <c r="M339" s="201"/>
      <c r="N339" s="201"/>
      <c r="O339" s="201"/>
      <c r="P339" s="209"/>
      <c r="Q339" s="205"/>
      <c r="R339" s="204"/>
      <c r="S339" s="204">
        <f>'INFORME DIARIO MAQUINARIA'!$R339-'INFORME DIARIO MAQUINARIA'!$Q339</f>
        <v>0</v>
      </c>
      <c r="T339" s="203"/>
      <c r="U339" s="106"/>
      <c r="V339" s="106" t="str">
        <f>IF(U339-T339=0,"",U339-T339)</f>
        <v/>
      </c>
      <c r="W339" s="106"/>
      <c r="X339" s="106"/>
      <c r="Y339" s="106" t="str">
        <f>IF(X339-W339=0,"",X339-W339)</f>
        <v/>
      </c>
      <c r="Z339" s="106"/>
      <c r="AA339" s="106"/>
      <c r="AB339" s="106">
        <f>'INFORME DIARIO MAQUINARIA'!$AA339-'INFORME DIARIO MAQUINARIA'!$Z339</f>
        <v>0</v>
      </c>
      <c r="AC339" s="106"/>
      <c r="AD339" s="106"/>
      <c r="AE339" s="106" t="str">
        <f>IF(AD339-AC339=0,"",AD339-AC339)</f>
        <v/>
      </c>
      <c r="AF339" s="106"/>
      <c r="AG339" s="106"/>
      <c r="AH339" s="106" t="str">
        <f>IF(AG339-AF339=0,"",AG339-AF339)</f>
        <v/>
      </c>
      <c r="AI339" s="106"/>
      <c r="AJ339" s="106"/>
      <c r="AK339" s="106"/>
      <c r="AL339" s="106"/>
      <c r="AM339" s="106" t="str">
        <f>IF((AK339+AJ339)-AL339=0,"",(AK339+AJ339)-AL339)</f>
        <v/>
      </c>
      <c r="AN339" s="120" t="str">
        <f>IF(OR(AM339="",V339="",V339=0),"",ROUND(AM339/V339,2))</f>
        <v/>
      </c>
      <c r="AO339" s="106" t="str">
        <f>IF(OR(Y339="",AM339="",AM339=0),"",ROUND(Y339/AM339,2))</f>
        <v/>
      </c>
      <c r="AP339" s="106" t="str">
        <f>IF(OR(AM339="",Y339="",Y339=0),"",ROUND(AM339/Y339,2))</f>
        <v/>
      </c>
      <c r="AQ339" s="106" t="str">
        <f>IF(OR(L339="",V339="",V339=0),"",ROUND(L339/V339,1))</f>
        <v/>
      </c>
      <c r="AR339" s="106" t="str">
        <f>IF(OR('INFORME DIARIO MAQUINARIA'!$O339="",'INFORME DIARIO MAQUINARIA'!$AH339="",'INFORME DIARIO MAQUINARIA'!$AH339=0),"",ROUND('INFORME DIARIO MAQUINARIA'!$O339/'INFORME DIARIO MAQUINARIA'!$AH339,1))</f>
        <v/>
      </c>
      <c r="AS339" s="189" t="str">
        <f>IFERROR(IF(OR(V339="",AE339="",V339&lt;=0,AE339&lt;0),"",AE339/V339),"")</f>
        <v/>
      </c>
      <c r="AT339" s="106"/>
      <c r="AU339" s="106"/>
      <c r="AV339" s="106"/>
      <c r="AW339" s="106"/>
      <c r="AX339" s="106"/>
      <c r="AY339" s="106"/>
      <c r="AZ339" s="121"/>
    </row>
    <row r="340" spans="2:52" s="235" customFormat="1" ht="35.25" hidden="1" customHeight="1" x14ac:dyDescent="0.25">
      <c r="B340" s="268">
        <v>46212</v>
      </c>
      <c r="C340" s="309" t="s">
        <v>56</v>
      </c>
      <c r="D340" s="201">
        <v>1</v>
      </c>
      <c r="E340" s="201" t="s">
        <v>553</v>
      </c>
      <c r="F340" s="201" t="s">
        <v>202</v>
      </c>
      <c r="G340" s="201">
        <v>12</v>
      </c>
      <c r="H340" s="201" t="s">
        <v>587</v>
      </c>
      <c r="I340" s="320">
        <v>173182</v>
      </c>
      <c r="J340" s="320"/>
      <c r="K340" s="201" t="s">
        <v>586</v>
      </c>
      <c r="L340" s="201"/>
      <c r="M340" s="201">
        <v>180</v>
      </c>
      <c r="N340" s="201"/>
      <c r="O340" s="201"/>
      <c r="P340" s="209"/>
      <c r="Q340" s="205"/>
      <c r="R340" s="204"/>
      <c r="S340" s="204">
        <f>'INFORME DIARIO MAQUINARIA'!$R340-'INFORME DIARIO MAQUINARIA'!$Q340</f>
        <v>0</v>
      </c>
      <c r="T340" s="203"/>
      <c r="U340" s="106"/>
      <c r="V340" s="106" t="str">
        <f>IF(U340-T340=0,"",U340-T340)</f>
        <v/>
      </c>
      <c r="W340" s="106"/>
      <c r="X340" s="106"/>
      <c r="Y340" s="106" t="str">
        <f>IF(X340-W340=0,"",X340-W340)</f>
        <v/>
      </c>
      <c r="Z340" s="106"/>
      <c r="AA340" s="106"/>
      <c r="AB340" s="106">
        <f>'INFORME DIARIO MAQUINARIA'!$AA340-'INFORME DIARIO MAQUINARIA'!$Z340</f>
        <v>0</v>
      </c>
      <c r="AC340" s="106"/>
      <c r="AD340" s="106"/>
      <c r="AE340" s="106" t="str">
        <f>IF(AD340-AC340=0,"",AD340-AC340)</f>
        <v/>
      </c>
      <c r="AF340" s="106"/>
      <c r="AG340" s="106"/>
      <c r="AH340" s="106" t="str">
        <f>IF(AG340-AF340=0,"",AG340-AF340)</f>
        <v/>
      </c>
      <c r="AI340" s="106"/>
      <c r="AJ340" s="106"/>
      <c r="AK340" s="106"/>
      <c r="AL340" s="106"/>
      <c r="AM340" s="106" t="str">
        <f>IF((AK340+AJ340)-AL340=0,"",(AK340+AJ340)-AL340)</f>
        <v/>
      </c>
      <c r="AN340" s="120" t="str">
        <f>IF(OR(AM340="",V340="",V340=0),"",ROUND(AM340/V340,2))</f>
        <v/>
      </c>
      <c r="AO340" s="106" t="str">
        <f>IF(OR(Y340="",AM340="",AM340=0),"",ROUND(Y340/AM340,2))</f>
        <v/>
      </c>
      <c r="AP340" s="106" t="str">
        <f>IF(OR(AM340="",Y340="",Y340=0),"",ROUND(AM340/Y340,2))</f>
        <v/>
      </c>
      <c r="AQ340" s="106" t="str">
        <f>IF(OR(L340="",V340="",V340=0),"",ROUND(L340/V340,1))</f>
        <v/>
      </c>
      <c r="AR340" s="106" t="str">
        <f>IF(OR('INFORME DIARIO MAQUINARIA'!$O340="",'INFORME DIARIO MAQUINARIA'!$AH340="",'INFORME DIARIO MAQUINARIA'!$AH340=0),"",ROUND('INFORME DIARIO MAQUINARIA'!$O340/'INFORME DIARIO MAQUINARIA'!$AH340,1))</f>
        <v/>
      </c>
      <c r="AS340" s="189" t="str">
        <f>IFERROR(IF(OR(V340="",AE340="",V340&lt;=0,AE340&lt;0),"",AE340/V340),"")</f>
        <v/>
      </c>
      <c r="AT340" s="106"/>
      <c r="AU340" s="106"/>
      <c r="AV340" s="106"/>
      <c r="AW340" s="106"/>
      <c r="AX340" s="106"/>
      <c r="AY340" s="106"/>
      <c r="AZ340" s="121"/>
    </row>
    <row r="341" spans="2:52" s="235" customFormat="1" ht="47.25" hidden="1" customHeight="1" x14ac:dyDescent="0.25">
      <c r="B341" s="268">
        <v>46212</v>
      </c>
      <c r="C341" s="309" t="s">
        <v>56</v>
      </c>
      <c r="D341" s="201">
        <v>1</v>
      </c>
      <c r="E341" s="201" t="s">
        <v>86</v>
      </c>
      <c r="F341" s="201" t="s">
        <v>85</v>
      </c>
      <c r="G341" s="201">
        <v>12</v>
      </c>
      <c r="H341" s="201" t="s">
        <v>585</v>
      </c>
      <c r="I341" s="201">
        <v>182</v>
      </c>
      <c r="J341" s="201"/>
      <c r="K341" s="201" t="s">
        <v>183</v>
      </c>
      <c r="L341" s="201"/>
      <c r="M341" s="201"/>
      <c r="N341" s="201">
        <v>8</v>
      </c>
      <c r="O341" s="201">
        <v>96</v>
      </c>
      <c r="P341" s="209"/>
      <c r="Q341" s="205"/>
      <c r="R341" s="204"/>
      <c r="S341" s="204">
        <f>'INFORME DIARIO MAQUINARIA'!$R341-'INFORME DIARIO MAQUINARIA'!$Q341</f>
        <v>0</v>
      </c>
      <c r="T341" s="203"/>
      <c r="U341" s="106"/>
      <c r="V341" s="106" t="str">
        <f>IF(U341-T341=0,"",U341-T341)</f>
        <v/>
      </c>
      <c r="W341" s="106"/>
      <c r="X341" s="106"/>
      <c r="Y341" s="106" t="str">
        <f>IF(X341-W341=0,"",X341-W341)</f>
        <v/>
      </c>
      <c r="Z341" s="106"/>
      <c r="AA341" s="106"/>
      <c r="AB341" s="197">
        <f>'INFORME DIARIO MAQUINARIA'!$AA341-'INFORME DIARIO MAQUINARIA'!$Z341</f>
        <v>0</v>
      </c>
      <c r="AC341" s="106"/>
      <c r="AD341" s="106"/>
      <c r="AE341" s="106" t="str">
        <f>IF(AD341-AC341=0,"",AD341-AC341)</f>
        <v/>
      </c>
      <c r="AF341" s="106"/>
      <c r="AG341" s="106"/>
      <c r="AH341" s="106" t="str">
        <f>IF(AG341-AF341=0,"",AG341-AF341)</f>
        <v/>
      </c>
      <c r="AI341" s="106"/>
      <c r="AJ341" s="106"/>
      <c r="AK341" s="106"/>
      <c r="AL341" s="106"/>
      <c r="AM341" s="106" t="str">
        <f>IF((AK341+AJ341)-AL341=0,"",(AK341+AJ341)-AL341)</f>
        <v/>
      </c>
      <c r="AN341" s="120" t="str">
        <f>IF(OR(AM341="",V341="",V341=0),"",ROUND(AM341/V341,2))</f>
        <v/>
      </c>
      <c r="AO341" s="106" t="str">
        <f>IF(OR(Y341="",AM341="",AM341=0),"",ROUND(Y341/AM341,2))</f>
        <v/>
      </c>
      <c r="AP341" s="106" t="str">
        <f>IF(OR(AM341="",Y341="",Y341=0),"",ROUND(AM341/Y341,2))</f>
        <v/>
      </c>
      <c r="AQ341" s="106" t="str">
        <f>IF(OR(L341="",V341="",V341=0),"",ROUND(L341/V341,1))</f>
        <v/>
      </c>
      <c r="AR341" s="106" t="str">
        <f>IF(OR('INFORME DIARIO MAQUINARIA'!$O341="",'INFORME DIARIO MAQUINARIA'!$AH341="",'INFORME DIARIO MAQUINARIA'!$AH341=0),"",ROUND('INFORME DIARIO MAQUINARIA'!$O341/'INFORME DIARIO MAQUINARIA'!$AH341,1))</f>
        <v/>
      </c>
      <c r="AS341" s="189" t="str">
        <f>IFERROR(IF(OR(V341="",AE341="",V341&lt;=0,AE341&lt;0),"",AE341/V341),"")</f>
        <v/>
      </c>
      <c r="AT341" s="106"/>
      <c r="AU341" s="106"/>
      <c r="AV341" s="106"/>
      <c r="AW341" s="106"/>
      <c r="AX341" s="106"/>
      <c r="AY341" s="106"/>
      <c r="AZ341" s="121"/>
    </row>
    <row r="342" spans="2:52" s="235" customFormat="1" ht="42.75" hidden="1" customHeight="1" thickBot="1" x14ac:dyDescent="0.3">
      <c r="B342" s="268">
        <v>46212</v>
      </c>
      <c r="C342" s="309" t="s">
        <v>56</v>
      </c>
      <c r="D342" s="201">
        <v>1</v>
      </c>
      <c r="E342" s="201" t="s">
        <v>118</v>
      </c>
      <c r="F342" s="201" t="s">
        <v>524</v>
      </c>
      <c r="G342" s="201">
        <v>12</v>
      </c>
      <c r="H342" s="201" t="s">
        <v>584</v>
      </c>
      <c r="I342" s="201">
        <v>173</v>
      </c>
      <c r="J342" s="201"/>
      <c r="K342" s="201" t="s">
        <v>183</v>
      </c>
      <c r="L342" s="201"/>
      <c r="M342" s="201"/>
      <c r="N342" s="201">
        <v>7</v>
      </c>
      <c r="O342" s="201">
        <v>84</v>
      </c>
      <c r="P342" s="209"/>
      <c r="Q342" s="205"/>
      <c r="R342" s="204"/>
      <c r="S342" s="204">
        <f>'INFORME DIARIO MAQUINARIA'!$R342-'INFORME DIARIO MAQUINARIA'!$Q342</f>
        <v>0</v>
      </c>
      <c r="T342" s="203"/>
      <c r="U342" s="106"/>
      <c r="V342" s="106" t="str">
        <f>IF(U342-T342=0,"",U342-T342)</f>
        <v/>
      </c>
      <c r="W342" s="106"/>
      <c r="X342" s="106"/>
      <c r="Y342" s="106" t="str">
        <f>IF(X342-W342=0,"",X342-W342)</f>
        <v/>
      </c>
      <c r="Z342" s="106"/>
      <c r="AA342" s="106"/>
      <c r="AB342" s="106">
        <f>'INFORME DIARIO MAQUINARIA'!$AA342-'INFORME DIARIO MAQUINARIA'!$Z342</f>
        <v>0</v>
      </c>
      <c r="AC342" s="106"/>
      <c r="AD342" s="106"/>
      <c r="AE342" s="106" t="str">
        <f>IF(AD342-AC342=0,"",AD342-AC342)</f>
        <v/>
      </c>
      <c r="AF342" s="106"/>
      <c r="AG342" s="106"/>
      <c r="AH342" s="106" t="str">
        <f>IF(AG342-AF342=0,"",AG342-AF342)</f>
        <v/>
      </c>
      <c r="AI342" s="106"/>
      <c r="AJ342" s="106"/>
      <c r="AK342" s="106"/>
      <c r="AL342" s="106"/>
      <c r="AM342" s="106" t="str">
        <f>IF((AK342+AJ342)-AL342=0,"",(AK342+AJ342)-AL342)</f>
        <v/>
      </c>
      <c r="AN342" s="120" t="str">
        <f>IF(OR(AM342="",V342="",V342=0),"",ROUND(AM342/V342,2))</f>
        <v/>
      </c>
      <c r="AO342" s="106" t="str">
        <f>IF(OR(Y342="",AM342="",AM342=0),"",ROUND(Y342/AM342,2))</f>
        <v/>
      </c>
      <c r="AP342" s="106" t="str">
        <f>IF(OR(AM342="",Y342="",Y342=0),"",ROUND(AM342/Y342,2))</f>
        <v/>
      </c>
      <c r="AQ342" s="106" t="str">
        <f>IF(OR(L342="",V342="",V342=0),"",ROUND(L342/V342,1))</f>
        <v/>
      </c>
      <c r="AR342" s="106" t="str">
        <f>IF(OR('INFORME DIARIO MAQUINARIA'!$O342="",'INFORME DIARIO MAQUINARIA'!$AH342="",'INFORME DIARIO MAQUINARIA'!$AH342=0),"",ROUND('INFORME DIARIO MAQUINARIA'!$O342/'INFORME DIARIO MAQUINARIA'!$AH342,1))</f>
        <v/>
      </c>
      <c r="AS342" s="189" t="str">
        <f>IFERROR(IF(OR(V342="",AE342="",V342&lt;=0,AE342&lt;0),"",AE342/V342),"")</f>
        <v/>
      </c>
      <c r="AT342" s="106"/>
      <c r="AU342" s="106"/>
      <c r="AV342" s="106"/>
      <c r="AW342" s="106"/>
      <c r="AX342" s="106"/>
      <c r="AY342" s="106"/>
      <c r="AZ342" s="121"/>
    </row>
    <row r="343" spans="2:52" s="235" customFormat="1" ht="42.75" hidden="1" customHeight="1" x14ac:dyDescent="0.25">
      <c r="B343" s="252">
        <v>46213</v>
      </c>
      <c r="C343" s="311" t="s">
        <v>60</v>
      </c>
      <c r="D343" s="212">
        <v>1</v>
      </c>
      <c r="E343" s="212" t="s">
        <v>104</v>
      </c>
      <c r="F343" s="212" t="s">
        <v>103</v>
      </c>
      <c r="G343" s="212">
        <v>5</v>
      </c>
      <c r="H343" s="212" t="s">
        <v>582</v>
      </c>
      <c r="I343" s="212">
        <v>213</v>
      </c>
      <c r="J343" s="212"/>
      <c r="K343" s="212" t="s">
        <v>583</v>
      </c>
      <c r="L343" s="212"/>
      <c r="M343" s="212">
        <v>84</v>
      </c>
      <c r="N343" s="212"/>
      <c r="O343" s="212"/>
      <c r="P343" s="211">
        <v>160.5</v>
      </c>
      <c r="Q343" s="205"/>
      <c r="R343" s="204"/>
      <c r="S343" s="204">
        <f>'INFORME DIARIO MAQUINARIA'!$R343-'INFORME DIARIO MAQUINARIA'!$Q343</f>
        <v>0</v>
      </c>
      <c r="T343" s="203"/>
      <c r="U343" s="106"/>
      <c r="V343" s="106" t="str">
        <f>IF(U343-T343=0,"",U343-T343)</f>
        <v/>
      </c>
      <c r="W343" s="106"/>
      <c r="X343" s="106"/>
      <c r="Y343" s="106" t="str">
        <f>IF(X343-W343=0,"",X343-W343)</f>
        <v/>
      </c>
      <c r="Z343" s="106"/>
      <c r="AA343" s="106"/>
      <c r="AB343" s="106">
        <f>'INFORME DIARIO MAQUINARIA'!$AA343-'INFORME DIARIO MAQUINARIA'!$Z343</f>
        <v>0</v>
      </c>
      <c r="AC343" s="106"/>
      <c r="AD343" s="106"/>
      <c r="AE343" s="106" t="str">
        <f>IF(AD343-AC343=0,"",AD343-AC343)</f>
        <v/>
      </c>
      <c r="AF343" s="106"/>
      <c r="AG343" s="106"/>
      <c r="AH343" s="106" t="str">
        <f>IF(AG343-AF343=0,"",AG343-AF343)</f>
        <v/>
      </c>
      <c r="AI343" s="106"/>
      <c r="AJ343" s="106"/>
      <c r="AK343" s="106"/>
      <c r="AL343" s="106"/>
      <c r="AM343" s="106" t="str">
        <f>IF((AK343+AJ343)-AL343=0,"",(AK343+AJ343)-AL343)</f>
        <v/>
      </c>
      <c r="AN343" s="120" t="str">
        <f>IF(OR(AM343="",V343="",V343=0),"",ROUND(AM343/V343,2))</f>
        <v/>
      </c>
      <c r="AO343" s="106" t="str">
        <f>IF(OR(Y343="",AM343="",AM343=0),"",ROUND(Y343/AM343,2))</f>
        <v/>
      </c>
      <c r="AP343" s="106" t="str">
        <f>IF(OR(AM343="",Y343="",Y343=0),"",ROUND(AM343/Y343,2))</f>
        <v/>
      </c>
      <c r="AQ343" s="106" t="str">
        <f>IF(OR(L343="",V343="",V343=0),"",ROUND(L343/V343,1))</f>
        <v/>
      </c>
      <c r="AR343" s="106" t="str">
        <f>IF(OR('INFORME DIARIO MAQUINARIA'!$O343="",'INFORME DIARIO MAQUINARIA'!$AH343="",'INFORME DIARIO MAQUINARIA'!$AH343=0),"",ROUND('INFORME DIARIO MAQUINARIA'!$O343/'INFORME DIARIO MAQUINARIA'!$AH343,1))</f>
        <v/>
      </c>
      <c r="AS343" s="189" t="str">
        <f>IFERROR(IF(OR(V343="",AE343="",V343&lt;=0,AE343&lt;0),"",AE343/V343),"")</f>
        <v/>
      </c>
      <c r="AT343" s="106"/>
      <c r="AU343" s="106"/>
      <c r="AV343" s="106"/>
      <c r="AW343" s="106"/>
      <c r="AX343" s="106"/>
      <c r="AY343" s="106"/>
      <c r="AZ343" s="121"/>
    </row>
    <row r="344" spans="2:52" s="235" customFormat="1" ht="40.5" hidden="1" customHeight="1" thickBot="1" x14ac:dyDescent="0.3">
      <c r="B344" s="268">
        <v>46213</v>
      </c>
      <c r="C344" s="309" t="s">
        <v>60</v>
      </c>
      <c r="D344" s="201">
        <v>1</v>
      </c>
      <c r="E344" s="201" t="s">
        <v>131</v>
      </c>
      <c r="F344" s="201" t="s">
        <v>161</v>
      </c>
      <c r="G344" s="201">
        <v>5</v>
      </c>
      <c r="H344" s="201" t="s">
        <v>582</v>
      </c>
      <c r="I344" s="201">
        <v>213</v>
      </c>
      <c r="J344" s="201"/>
      <c r="K344" s="201" t="s">
        <v>307</v>
      </c>
      <c r="L344" s="201"/>
      <c r="M344" s="201"/>
      <c r="N344" s="201">
        <v>7</v>
      </c>
      <c r="O344" s="201">
        <v>84</v>
      </c>
      <c r="P344" s="209"/>
      <c r="Q344" s="205"/>
      <c r="R344" s="204"/>
      <c r="S344" s="204">
        <f>'INFORME DIARIO MAQUINARIA'!$R344-'INFORME DIARIO MAQUINARIA'!$Q344</f>
        <v>0</v>
      </c>
      <c r="T344" s="203"/>
      <c r="U344" s="106"/>
      <c r="V344" s="106" t="str">
        <f>IF(U344-T344=0,"",U344-T344)</f>
        <v/>
      </c>
      <c r="W344" s="106"/>
      <c r="X344" s="106"/>
      <c r="Y344" s="106" t="str">
        <f>IF(X344-W344=0,"",X344-W344)</f>
        <v/>
      </c>
      <c r="Z344" s="106"/>
      <c r="AA344" s="106"/>
      <c r="AB344" s="106">
        <f>'INFORME DIARIO MAQUINARIA'!$AA344-'INFORME DIARIO MAQUINARIA'!$Z344</f>
        <v>0</v>
      </c>
      <c r="AC344" s="106"/>
      <c r="AD344" s="106"/>
      <c r="AE344" s="106" t="str">
        <f>IF(AD344-AC344=0,"",AD344-AC344)</f>
        <v/>
      </c>
      <c r="AF344" s="106"/>
      <c r="AG344" s="106"/>
      <c r="AH344" s="106" t="str">
        <f>IF(AG344-AF344=0,"",AG344-AF344)</f>
        <v/>
      </c>
      <c r="AI344" s="106"/>
      <c r="AJ344" s="106"/>
      <c r="AK344" s="106"/>
      <c r="AL344" s="106"/>
      <c r="AM344" s="106" t="str">
        <f>IF((AK344+AJ344)-AL344=0,"",(AK344+AJ344)-AL344)</f>
        <v/>
      </c>
      <c r="AN344" s="120" t="str">
        <f>IF(OR(AM344="",V344="",V344=0),"",ROUND(AM344/V344,2))</f>
        <v/>
      </c>
      <c r="AO344" s="106" t="str">
        <f>IF(OR(Y344="",AM344="",AM344=0),"",ROUND(Y344/AM344,2))</f>
        <v/>
      </c>
      <c r="AP344" s="106" t="str">
        <f>IF(OR(AM344="",Y344="",Y344=0),"",ROUND(AM344/Y344,2))</f>
        <v/>
      </c>
      <c r="AQ344" s="106" t="str">
        <f>IF(OR(L344="",V344="",V344=0),"",ROUND(L344/V344,1))</f>
        <v/>
      </c>
      <c r="AR344" s="106" t="str">
        <f>IF(OR('INFORME DIARIO MAQUINARIA'!$O344="",'INFORME DIARIO MAQUINARIA'!$AH344="",'INFORME DIARIO MAQUINARIA'!$AH344=0),"",ROUND('INFORME DIARIO MAQUINARIA'!$O344/'INFORME DIARIO MAQUINARIA'!$AH344,1))</f>
        <v/>
      </c>
      <c r="AS344" s="189" t="str">
        <f>IFERROR(IF(OR(V344="",AE344="",V344&lt;=0,AE344&lt;0),"",AE344/V344),"")</f>
        <v/>
      </c>
      <c r="AT344" s="106"/>
      <c r="AU344" s="106"/>
      <c r="AV344" s="106"/>
      <c r="AW344" s="106"/>
      <c r="AX344" s="106"/>
      <c r="AY344" s="106"/>
      <c r="AZ344" s="121"/>
    </row>
    <row r="345" spans="2:52" s="334" customFormat="1" ht="49.5" hidden="1" customHeight="1" x14ac:dyDescent="0.25">
      <c r="B345" s="252">
        <v>46213</v>
      </c>
      <c r="C345" s="212" t="s">
        <v>60</v>
      </c>
      <c r="D345" s="212">
        <v>1</v>
      </c>
      <c r="E345" s="212" t="s">
        <v>320</v>
      </c>
      <c r="F345" s="212" t="s">
        <v>319</v>
      </c>
      <c r="G345" s="212">
        <v>13</v>
      </c>
      <c r="H345" s="212" t="s">
        <v>581</v>
      </c>
      <c r="I345" s="212" t="s">
        <v>428</v>
      </c>
      <c r="J345" s="212"/>
      <c r="K345" s="212" t="s">
        <v>375</v>
      </c>
      <c r="L345" s="212">
        <v>2700</v>
      </c>
      <c r="M345" s="212"/>
      <c r="N345" s="212"/>
      <c r="O345" s="212"/>
      <c r="P345" s="211"/>
      <c r="Q345" s="205"/>
      <c r="R345" s="204"/>
      <c r="S345" s="204">
        <f>'INFORME DIARIO MAQUINARIA'!$R345-'INFORME DIARIO MAQUINARIA'!$Q345</f>
        <v>0</v>
      </c>
      <c r="T345" s="203"/>
      <c r="U345" s="106"/>
      <c r="V345" s="106" t="str">
        <f>IF(U345-T345=0,"",U345-T345)</f>
        <v/>
      </c>
      <c r="W345" s="106"/>
      <c r="X345" s="106"/>
      <c r="Y345" s="106" t="str">
        <f>IF(X345-W345=0,"",X345-W345)</f>
        <v/>
      </c>
      <c r="Z345" s="106"/>
      <c r="AA345" s="106"/>
      <c r="AB345" s="106">
        <f>'INFORME DIARIO MAQUINARIA'!$AA345-'INFORME DIARIO MAQUINARIA'!$Z345</f>
        <v>0</v>
      </c>
      <c r="AC345" s="106"/>
      <c r="AD345" s="106"/>
      <c r="AE345" s="106" t="str">
        <f>IF(AD345-AC345=0,"",AD345-AC345)</f>
        <v/>
      </c>
      <c r="AF345" s="106"/>
      <c r="AG345" s="106"/>
      <c r="AH345" s="106" t="str">
        <f>IF(AG345-AF345=0,"",AG345-AF345)</f>
        <v/>
      </c>
      <c r="AI345" s="106"/>
      <c r="AJ345" s="106"/>
      <c r="AK345" s="106"/>
      <c r="AL345" s="106"/>
      <c r="AM345" s="106" t="str">
        <f>IF((AK345+AJ345)-AL345=0,"",(AK345+AJ345)-AL345)</f>
        <v/>
      </c>
      <c r="AN345" s="120" t="str">
        <f>IF(OR(AM345="",V345="",V345=0),"",ROUND(AM345/V345,2))</f>
        <v/>
      </c>
      <c r="AO345" s="106" t="str">
        <f>IF(OR(Y345="",AM345="",AM345=0),"",ROUND(Y345/AM345,2))</f>
        <v/>
      </c>
      <c r="AP345" s="106" t="str">
        <f>IF(OR(AM345="",Y345="",Y345=0),"",ROUND(AM345/Y345,2))</f>
        <v/>
      </c>
      <c r="AQ345" s="106" t="str">
        <f>IF(OR(L345="",V345="",V345=0),"",ROUND(L345/V345,1))</f>
        <v/>
      </c>
      <c r="AR345" s="106" t="str">
        <f>IF(OR('INFORME DIARIO MAQUINARIA'!$O345="",'INFORME DIARIO MAQUINARIA'!$AH345="",'INFORME DIARIO MAQUINARIA'!$AH345=0),"",ROUND('INFORME DIARIO MAQUINARIA'!$O345/'INFORME DIARIO MAQUINARIA'!$AH345,1))</f>
        <v/>
      </c>
      <c r="AS345" s="189" t="str">
        <f>IFERROR(IF(OR(V345="",AE345="",V345&lt;=0,AE345&lt;0),"",AE345/V345),"")</f>
        <v/>
      </c>
      <c r="AT345" s="106"/>
      <c r="AU345" s="106"/>
      <c r="AV345" s="106"/>
      <c r="AW345" s="106"/>
      <c r="AX345" s="106"/>
      <c r="AY345" s="106"/>
      <c r="AZ345" s="121"/>
    </row>
    <row r="346" spans="2:52" s="334" customFormat="1" ht="49.5" hidden="1" customHeight="1" x14ac:dyDescent="0.25">
      <c r="B346" s="268">
        <v>46213</v>
      </c>
      <c r="C346" s="201" t="s">
        <v>60</v>
      </c>
      <c r="D346" s="201">
        <v>1</v>
      </c>
      <c r="E346" s="201" t="s">
        <v>447</v>
      </c>
      <c r="F346" s="201" t="s">
        <v>374</v>
      </c>
      <c r="G346" s="201">
        <v>13</v>
      </c>
      <c r="H346" s="201" t="s">
        <v>581</v>
      </c>
      <c r="I346" s="201" t="s">
        <v>428</v>
      </c>
      <c r="J346" s="201"/>
      <c r="K346" s="201" t="s">
        <v>182</v>
      </c>
      <c r="L346" s="201"/>
      <c r="M346" s="201">
        <v>108</v>
      </c>
      <c r="N346" s="201"/>
      <c r="O346" s="201"/>
      <c r="P346" s="209"/>
      <c r="Q346" s="205"/>
      <c r="R346" s="204"/>
      <c r="S346" s="204">
        <f>'INFORME DIARIO MAQUINARIA'!$R346-'INFORME DIARIO MAQUINARIA'!$Q346</f>
        <v>0</v>
      </c>
      <c r="T346" s="203"/>
      <c r="U346" s="106"/>
      <c r="V346" s="106" t="str">
        <f>IF(U346-T346=0,"",U346-T346)</f>
        <v/>
      </c>
      <c r="W346" s="106"/>
      <c r="X346" s="106"/>
      <c r="Y346" s="106" t="str">
        <f>IF(X346-W346=0,"",X346-W346)</f>
        <v/>
      </c>
      <c r="Z346" s="106"/>
      <c r="AA346" s="106"/>
      <c r="AB346" s="106">
        <f>'INFORME DIARIO MAQUINARIA'!$AA346-'INFORME DIARIO MAQUINARIA'!$Z346</f>
        <v>0</v>
      </c>
      <c r="AC346" s="106"/>
      <c r="AD346" s="106"/>
      <c r="AE346" s="106" t="str">
        <f>IF(AD346-AC346=0,"",AD346-AC346)</f>
        <v/>
      </c>
      <c r="AF346" s="106"/>
      <c r="AG346" s="106"/>
      <c r="AH346" s="106" t="str">
        <f>IF(AG346-AF346=0,"",AG346-AF346)</f>
        <v/>
      </c>
      <c r="AI346" s="106"/>
      <c r="AJ346" s="106"/>
      <c r="AK346" s="106"/>
      <c r="AL346" s="106"/>
      <c r="AM346" s="106" t="str">
        <f>IF((AK346+AJ346)-AL346=0,"",(AK346+AJ346)-AL346)</f>
        <v/>
      </c>
      <c r="AN346" s="120" t="str">
        <f>IF(OR(AM346="",V346="",V346=0),"",ROUND(AM346/V346,2))</f>
        <v/>
      </c>
      <c r="AO346" s="106" t="str">
        <f>IF(OR(Y346="",AM346="",AM346=0),"",ROUND(Y346/AM346,2))</f>
        <v/>
      </c>
      <c r="AP346" s="106" t="str">
        <f>IF(OR(AM346="",Y346="",Y346=0),"",ROUND(AM346/Y346,2))</f>
        <v/>
      </c>
      <c r="AQ346" s="106" t="str">
        <f>IF(OR(L346="",V346="",V346=0),"",ROUND(L346/V346,1))</f>
        <v/>
      </c>
      <c r="AR346" s="106" t="str">
        <f>IF(OR('INFORME DIARIO MAQUINARIA'!$O346="",'INFORME DIARIO MAQUINARIA'!$AH346="",'INFORME DIARIO MAQUINARIA'!$AH346=0),"",ROUND('INFORME DIARIO MAQUINARIA'!$O346/'INFORME DIARIO MAQUINARIA'!$AH346,1))</f>
        <v/>
      </c>
      <c r="AS346" s="189" t="str">
        <f>IFERROR(IF(OR(V346="",AE346="",V346&lt;=0,AE346&lt;0),"",AE346/V346),"")</f>
        <v/>
      </c>
      <c r="AT346" s="106"/>
      <c r="AU346" s="106"/>
      <c r="AV346" s="106"/>
      <c r="AW346" s="106"/>
      <c r="AX346" s="106"/>
      <c r="AY346" s="106"/>
      <c r="AZ346" s="121"/>
    </row>
    <row r="347" spans="2:52" s="334" customFormat="1" ht="49.5" hidden="1" customHeight="1" x14ac:dyDescent="0.25">
      <c r="B347" s="268">
        <v>46213</v>
      </c>
      <c r="C347" s="201" t="s">
        <v>60</v>
      </c>
      <c r="D347" s="201">
        <v>1</v>
      </c>
      <c r="E347" s="201" t="s">
        <v>82</v>
      </c>
      <c r="F347" s="201" t="s">
        <v>239</v>
      </c>
      <c r="G347" s="201">
        <v>13</v>
      </c>
      <c r="H347" s="201" t="s">
        <v>581</v>
      </c>
      <c r="I347" s="201" t="s">
        <v>428</v>
      </c>
      <c r="J347" s="201"/>
      <c r="K347" s="201" t="s">
        <v>454</v>
      </c>
      <c r="L347" s="201"/>
      <c r="M347" s="201"/>
      <c r="N347" s="201">
        <v>5</v>
      </c>
      <c r="O347" s="201">
        <v>60</v>
      </c>
      <c r="P347" s="209"/>
      <c r="Q347" s="205"/>
      <c r="R347" s="204"/>
      <c r="S347" s="204">
        <f>'INFORME DIARIO MAQUINARIA'!$R347-'INFORME DIARIO MAQUINARIA'!$Q347</f>
        <v>0</v>
      </c>
      <c r="T347" s="203"/>
      <c r="U347" s="106"/>
      <c r="V347" s="106" t="str">
        <f>IF(U347-T347=0,"",U347-T347)</f>
        <v/>
      </c>
      <c r="W347" s="106"/>
      <c r="X347" s="106"/>
      <c r="Y347" s="106" t="str">
        <f>IF(X347-W347=0,"",X347-W347)</f>
        <v/>
      </c>
      <c r="Z347" s="106"/>
      <c r="AA347" s="106"/>
      <c r="AB347" s="106">
        <f>'INFORME DIARIO MAQUINARIA'!$AA347-'INFORME DIARIO MAQUINARIA'!$Z347</f>
        <v>0</v>
      </c>
      <c r="AC347" s="106"/>
      <c r="AD347" s="106"/>
      <c r="AE347" s="106" t="str">
        <f>IF(AD347-AC347=0,"",AD347-AC347)</f>
        <v/>
      </c>
      <c r="AF347" s="106"/>
      <c r="AG347" s="106"/>
      <c r="AH347" s="106" t="str">
        <f>IF(AG347-AF347=0,"",AG347-AF347)</f>
        <v/>
      </c>
      <c r="AI347" s="106"/>
      <c r="AJ347" s="106"/>
      <c r="AK347" s="106"/>
      <c r="AL347" s="106"/>
      <c r="AM347" s="106" t="str">
        <f>IF((AK347+AJ347)-AL347=0,"",(AK347+AJ347)-AL347)</f>
        <v/>
      </c>
      <c r="AN347" s="120" t="str">
        <f>IF(OR(AM347="",V347="",V347=0),"",ROUND(AM347/V347,2))</f>
        <v/>
      </c>
      <c r="AO347" s="106" t="str">
        <f>IF(OR(Y347="",AM347="",AM347=0),"",ROUND(Y347/AM347,2))</f>
        <v/>
      </c>
      <c r="AP347" s="106" t="str">
        <f>IF(OR(AM347="",Y347="",Y347=0),"",ROUND(AM347/Y347,2))</f>
        <v/>
      </c>
      <c r="AQ347" s="106" t="str">
        <f>IF(OR(L347="",V347="",V347=0),"",ROUND(L347/V347,1))</f>
        <v/>
      </c>
      <c r="AR347" s="106" t="str">
        <f>IF(OR('INFORME DIARIO MAQUINARIA'!$O347="",'INFORME DIARIO MAQUINARIA'!$AH347="",'INFORME DIARIO MAQUINARIA'!$AH347=0),"",ROUND('INFORME DIARIO MAQUINARIA'!$O347/'INFORME DIARIO MAQUINARIA'!$AH347,1))</f>
        <v/>
      </c>
      <c r="AS347" s="189" t="str">
        <f>IFERROR(IF(OR(V347="",AE347="",V347&lt;=0,AE347&lt;0),"",AE347/V347),"")</f>
        <v/>
      </c>
      <c r="AT347" s="106"/>
      <c r="AU347" s="106"/>
      <c r="AV347" s="106"/>
      <c r="AW347" s="106"/>
      <c r="AX347" s="106"/>
      <c r="AY347" s="106"/>
      <c r="AZ347" s="121"/>
    </row>
    <row r="348" spans="2:52" s="334" customFormat="1" ht="49.5" hidden="1" customHeight="1" thickBot="1" x14ac:dyDescent="0.3">
      <c r="B348" s="268">
        <v>46213</v>
      </c>
      <c r="C348" s="201" t="s">
        <v>60</v>
      </c>
      <c r="D348" s="201">
        <v>1</v>
      </c>
      <c r="E348" s="201" t="s">
        <v>100</v>
      </c>
      <c r="F348" s="201" t="s">
        <v>370</v>
      </c>
      <c r="G348" s="201">
        <v>13</v>
      </c>
      <c r="H348" s="201" t="s">
        <v>580</v>
      </c>
      <c r="I348" s="201" t="s">
        <v>428</v>
      </c>
      <c r="J348" s="201"/>
      <c r="K348" s="201" t="s">
        <v>454</v>
      </c>
      <c r="L348" s="201"/>
      <c r="M348" s="201"/>
      <c r="N348" s="201">
        <v>4</v>
      </c>
      <c r="O348" s="201">
        <v>48</v>
      </c>
      <c r="P348" s="209"/>
      <c r="Q348" s="205"/>
      <c r="R348" s="204"/>
      <c r="S348" s="204">
        <f>'INFORME DIARIO MAQUINARIA'!$R348-'INFORME DIARIO MAQUINARIA'!$Q348</f>
        <v>0</v>
      </c>
      <c r="T348" s="203"/>
      <c r="U348" s="106"/>
      <c r="V348" s="106" t="str">
        <f>IF(U348-T348=0,"",U348-T348)</f>
        <v/>
      </c>
      <c r="W348" s="106"/>
      <c r="X348" s="106"/>
      <c r="Y348" s="106" t="str">
        <f>IF(X348-W348=0,"",X348-W348)</f>
        <v/>
      </c>
      <c r="Z348" s="106"/>
      <c r="AA348" s="106"/>
      <c r="AB348" s="106">
        <f>'INFORME DIARIO MAQUINARIA'!$AA348-'INFORME DIARIO MAQUINARIA'!$Z348</f>
        <v>0</v>
      </c>
      <c r="AC348" s="106"/>
      <c r="AD348" s="106"/>
      <c r="AE348" s="106" t="str">
        <f>IF(AD348-AC348=0,"",AD348-AC348)</f>
        <v/>
      </c>
      <c r="AF348" s="106"/>
      <c r="AG348" s="106"/>
      <c r="AH348" s="106" t="str">
        <f>IF(AG348-AF348=0,"",AG348-AF348)</f>
        <v/>
      </c>
      <c r="AI348" s="106"/>
      <c r="AJ348" s="106"/>
      <c r="AK348" s="106"/>
      <c r="AL348" s="106"/>
      <c r="AM348" s="106" t="str">
        <f>IF((AK348+AJ348)-AL348=0,"",(AK348+AJ348)-AL348)</f>
        <v/>
      </c>
      <c r="AN348" s="120" t="str">
        <f>IF(OR(AM348="",V348="",V348=0),"",ROUND(AM348/V348,2))</f>
        <v/>
      </c>
      <c r="AO348" s="106" t="str">
        <f>IF(OR(Y348="",AM348="",AM348=0),"",ROUND(Y348/AM348,2))</f>
        <v/>
      </c>
      <c r="AP348" s="106" t="str">
        <f>IF(OR(AM348="",Y348="",Y348=0),"",ROUND(AM348/Y348,2))</f>
        <v/>
      </c>
      <c r="AQ348" s="106" t="str">
        <f>IF(OR(L348="",V348="",V348=0),"",ROUND(L348/V348,1))</f>
        <v/>
      </c>
      <c r="AR348" s="106" t="str">
        <f>IF(OR('INFORME DIARIO MAQUINARIA'!$O348="",'INFORME DIARIO MAQUINARIA'!$AH348="",'INFORME DIARIO MAQUINARIA'!$AH348=0),"",ROUND('INFORME DIARIO MAQUINARIA'!$O348/'INFORME DIARIO MAQUINARIA'!$AH348,1))</f>
        <v/>
      </c>
      <c r="AS348" s="189" t="str">
        <f>IFERROR(IF(OR(V348="",AE348="",V348&lt;=0,AE348&lt;0),"",AE348/V348),"")</f>
        <v/>
      </c>
      <c r="AT348" s="106"/>
      <c r="AU348" s="106"/>
      <c r="AV348" s="106"/>
      <c r="AW348" s="106"/>
      <c r="AX348" s="106"/>
      <c r="AY348" s="106"/>
      <c r="AZ348" s="121"/>
    </row>
    <row r="349" spans="2:52" s="334" customFormat="1" ht="40.5" hidden="1" customHeight="1" x14ac:dyDescent="0.25">
      <c r="B349" s="252">
        <v>46213</v>
      </c>
      <c r="C349" s="311" t="s">
        <v>60</v>
      </c>
      <c r="D349" s="212">
        <v>1</v>
      </c>
      <c r="E349" s="212" t="s">
        <v>367</v>
      </c>
      <c r="F349" s="212" t="s">
        <v>579</v>
      </c>
      <c r="G349" s="212">
        <v>14</v>
      </c>
      <c r="H349" s="212" t="s">
        <v>576</v>
      </c>
      <c r="I349" s="212"/>
      <c r="J349" s="212"/>
      <c r="K349" s="212" t="s">
        <v>566</v>
      </c>
      <c r="L349" s="212">
        <v>2350</v>
      </c>
      <c r="M349" s="212"/>
      <c r="N349" s="212"/>
      <c r="O349" s="212"/>
      <c r="P349" s="211"/>
      <c r="Q349" s="205"/>
      <c r="R349" s="204"/>
      <c r="S349" s="204">
        <f>'INFORME DIARIO MAQUINARIA'!$R349-'INFORME DIARIO MAQUINARIA'!$Q349</f>
        <v>0</v>
      </c>
      <c r="T349" s="203"/>
      <c r="U349" s="106"/>
      <c r="V349" s="106" t="str">
        <f>IF(U349-T349=0,"",U349-T349)</f>
        <v/>
      </c>
      <c r="W349" s="106"/>
      <c r="X349" s="106"/>
      <c r="Y349" s="106" t="str">
        <f>IF(X349-W349=0,"",X349-W349)</f>
        <v/>
      </c>
      <c r="Z349" s="106"/>
      <c r="AA349" s="106"/>
      <c r="AB349" s="106">
        <f>'INFORME DIARIO MAQUINARIA'!$AA349-'INFORME DIARIO MAQUINARIA'!$Z349</f>
        <v>0</v>
      </c>
      <c r="AC349" s="106"/>
      <c r="AD349" s="106"/>
      <c r="AE349" s="106" t="str">
        <f>IF(AD349-AC349=0,"",AD349-AC349)</f>
        <v/>
      </c>
      <c r="AF349" s="106"/>
      <c r="AG349" s="106"/>
      <c r="AH349" s="106" t="str">
        <f>IF(AG349-AF349=0,"",AG349-AF349)</f>
        <v/>
      </c>
      <c r="AI349" s="106"/>
      <c r="AJ349" s="106"/>
      <c r="AK349" s="106"/>
      <c r="AL349" s="106"/>
      <c r="AM349" s="106" t="str">
        <f>IF((AK349+AJ349)-AL349=0,"",(AK349+AJ349)-AL349)</f>
        <v/>
      </c>
      <c r="AN349" s="120" t="str">
        <f>IF(OR(AM349="",V349="",V349=0),"",ROUND(AM349/V349,2))</f>
        <v/>
      </c>
      <c r="AO349" s="106" t="str">
        <f>IF(OR(Y349="",AM349="",AM349=0),"",ROUND(Y349/AM349,2))</f>
        <v/>
      </c>
      <c r="AP349" s="106" t="str">
        <f>IF(OR(AM349="",Y349="",Y349=0),"",ROUND(AM349/Y349,2))</f>
        <v/>
      </c>
      <c r="AQ349" s="106" t="str">
        <f>IF(OR(L349="",V349="",V349=0),"",ROUND(L349/V349,1))</f>
        <v/>
      </c>
      <c r="AR349" s="106" t="str">
        <f>IF(OR('INFORME DIARIO MAQUINARIA'!$O349="",'INFORME DIARIO MAQUINARIA'!$AH349="",'INFORME DIARIO MAQUINARIA'!$AH349=0),"",ROUND('INFORME DIARIO MAQUINARIA'!$O349/'INFORME DIARIO MAQUINARIA'!$AH349,1))</f>
        <v/>
      </c>
      <c r="AS349" s="189" t="str">
        <f>IFERROR(IF(OR(V349="",AE349="",V349&lt;=0,AE349&lt;0),"",AE349/V349),"")</f>
        <v/>
      </c>
      <c r="AT349" s="106"/>
      <c r="AU349" s="106"/>
      <c r="AV349" s="106"/>
      <c r="AW349" s="106"/>
      <c r="AX349" s="106"/>
      <c r="AY349" s="106"/>
      <c r="AZ349" s="121"/>
    </row>
    <row r="350" spans="2:52" s="334" customFormat="1" ht="33.75" hidden="1" customHeight="1" x14ac:dyDescent="0.25">
      <c r="B350" s="268">
        <v>46213</v>
      </c>
      <c r="C350" s="309" t="s">
        <v>60</v>
      </c>
      <c r="D350" s="201">
        <v>1</v>
      </c>
      <c r="E350" s="201" t="s">
        <v>387</v>
      </c>
      <c r="F350" s="201" t="s">
        <v>386</v>
      </c>
      <c r="G350" s="201">
        <v>14</v>
      </c>
      <c r="H350" s="201" t="s">
        <v>578</v>
      </c>
      <c r="I350" s="201"/>
      <c r="J350" s="201"/>
      <c r="K350" s="201" t="s">
        <v>566</v>
      </c>
      <c r="L350" s="201">
        <v>1500</v>
      </c>
      <c r="M350" s="201"/>
      <c r="N350" s="201"/>
      <c r="O350" s="201"/>
      <c r="P350" s="209"/>
      <c r="Q350" s="205"/>
      <c r="R350" s="204"/>
      <c r="S350" s="204">
        <f>'INFORME DIARIO MAQUINARIA'!$R350-'INFORME DIARIO MAQUINARIA'!$Q350</f>
        <v>0</v>
      </c>
      <c r="T350" s="203"/>
      <c r="U350" s="106"/>
      <c r="V350" s="106" t="str">
        <f>IF(U350-T350=0,"",U350-T350)</f>
        <v/>
      </c>
      <c r="W350" s="106"/>
      <c r="X350" s="106"/>
      <c r="Y350" s="106" t="str">
        <f>IF(X350-W350=0,"",X350-W350)</f>
        <v/>
      </c>
      <c r="Z350" s="106"/>
      <c r="AA350" s="106"/>
      <c r="AB350" s="106">
        <f>'INFORME DIARIO MAQUINARIA'!$AA350-'INFORME DIARIO MAQUINARIA'!$Z350</f>
        <v>0</v>
      </c>
      <c r="AC350" s="106"/>
      <c r="AD350" s="106"/>
      <c r="AE350" s="106" t="str">
        <f>IF(AD350-AC350=0,"",AD350-AC350)</f>
        <v/>
      </c>
      <c r="AF350" s="106"/>
      <c r="AG350" s="106"/>
      <c r="AH350" s="106" t="str">
        <f>IF(AG350-AF350=0,"",AG350-AF350)</f>
        <v/>
      </c>
      <c r="AI350" s="106"/>
      <c r="AJ350" s="106"/>
      <c r="AK350" s="106"/>
      <c r="AL350" s="106"/>
      <c r="AM350" s="106" t="str">
        <f>IF((AK350+AJ350)-AL350=0,"",(AK350+AJ350)-AL350)</f>
        <v/>
      </c>
      <c r="AN350" s="120" t="str">
        <f>IF(OR(AM350="",V350="",V350=0),"",ROUND(AM350/V350,2))</f>
        <v/>
      </c>
      <c r="AO350" s="106" t="str">
        <f>IF(OR(Y350="",AM350="",AM350=0),"",ROUND(Y350/AM350,2))</f>
        <v/>
      </c>
      <c r="AP350" s="106" t="str">
        <f>IF(OR(AM350="",Y350="",Y350=0),"",ROUND(AM350/Y350,2))</f>
        <v/>
      </c>
      <c r="AQ350" s="106" t="str">
        <f>IF(OR(L350="",V350="",V350=0),"",ROUND(L350/V350,1))</f>
        <v/>
      </c>
      <c r="AR350" s="106" t="str">
        <f>IF(OR('INFORME DIARIO MAQUINARIA'!$O350="",'INFORME DIARIO MAQUINARIA'!$AH350="",'INFORME DIARIO MAQUINARIA'!$AH350=0),"",ROUND('INFORME DIARIO MAQUINARIA'!$O350/'INFORME DIARIO MAQUINARIA'!$AH350,1))</f>
        <v/>
      </c>
      <c r="AS350" s="189" t="str">
        <f>IFERROR(IF(OR(V350="",AE350="",V350&lt;=0,AE350&lt;0),"",AE350/V350),"")</f>
        <v/>
      </c>
      <c r="AT350" s="106"/>
      <c r="AU350" s="106"/>
      <c r="AV350" s="106"/>
      <c r="AW350" s="106"/>
      <c r="AX350" s="106"/>
      <c r="AY350" s="106"/>
      <c r="AZ350" s="121"/>
    </row>
    <row r="351" spans="2:52" s="334" customFormat="1" ht="36" hidden="1" customHeight="1" x14ac:dyDescent="0.25">
      <c r="B351" s="268">
        <v>46213</v>
      </c>
      <c r="C351" s="309" t="s">
        <v>60</v>
      </c>
      <c r="D351" s="201">
        <v>1</v>
      </c>
      <c r="E351" s="201" t="s">
        <v>193</v>
      </c>
      <c r="F351" s="201" t="s">
        <v>358</v>
      </c>
      <c r="G351" s="201">
        <v>14</v>
      </c>
      <c r="H351" s="201" t="s">
        <v>577</v>
      </c>
      <c r="I351" s="201"/>
      <c r="J351" s="201"/>
      <c r="K351" s="201" t="s">
        <v>566</v>
      </c>
      <c r="L351" s="201">
        <v>1070</v>
      </c>
      <c r="M351" s="201"/>
      <c r="N351" s="201"/>
      <c r="O351" s="201"/>
      <c r="P351" s="209"/>
      <c r="Q351" s="205"/>
      <c r="R351" s="204"/>
      <c r="S351" s="204">
        <f>'INFORME DIARIO MAQUINARIA'!$R351-'INFORME DIARIO MAQUINARIA'!$Q351</f>
        <v>0</v>
      </c>
      <c r="T351" s="203"/>
      <c r="U351" s="106"/>
      <c r="V351" s="106" t="str">
        <f>IF(U351-T351=0,"",U351-T351)</f>
        <v/>
      </c>
      <c r="W351" s="106"/>
      <c r="X351" s="106"/>
      <c r="Y351" s="106" t="str">
        <f>IF(X351-W351=0,"",X351-W351)</f>
        <v/>
      </c>
      <c r="Z351" s="106"/>
      <c r="AA351" s="106"/>
      <c r="AB351" s="106">
        <f>'INFORME DIARIO MAQUINARIA'!$AA351-'INFORME DIARIO MAQUINARIA'!$Z351</f>
        <v>0</v>
      </c>
      <c r="AC351" s="106"/>
      <c r="AD351" s="106"/>
      <c r="AE351" s="106" t="str">
        <f>IF(AD351-AC351=0,"",AD351-AC351)</f>
        <v/>
      </c>
      <c r="AF351" s="106"/>
      <c r="AG351" s="106"/>
      <c r="AH351" s="106" t="str">
        <f>IF(AG351-AF351=0,"",AG351-AF351)</f>
        <v/>
      </c>
      <c r="AI351" s="106"/>
      <c r="AJ351" s="106"/>
      <c r="AK351" s="106"/>
      <c r="AL351" s="106"/>
      <c r="AM351" s="106" t="str">
        <f>IF((AK351+AJ351)-AL351=0,"",(AK351+AJ351)-AL351)</f>
        <v/>
      </c>
      <c r="AN351" s="120" t="str">
        <f>IF(OR(AM351="",V351="",V351=0),"",ROUND(AM351/V351,2))</f>
        <v/>
      </c>
      <c r="AO351" s="106" t="str">
        <f>IF(OR(Y351="",AM351="",AM351=0),"",ROUND(Y351/AM351,2))</f>
        <v/>
      </c>
      <c r="AP351" s="106" t="str">
        <f>IF(OR(AM351="",Y351="",Y351=0),"",ROUND(AM351/Y351,2))</f>
        <v/>
      </c>
      <c r="AQ351" s="106" t="str">
        <f>IF(OR(L351="",V351="",V351=0),"",ROUND(L351/V351,1))</f>
        <v/>
      </c>
      <c r="AR351" s="106" t="str">
        <f>IF(OR('INFORME DIARIO MAQUINARIA'!$O351="",'INFORME DIARIO MAQUINARIA'!$AH351="",'INFORME DIARIO MAQUINARIA'!$AH351=0),"",ROUND('INFORME DIARIO MAQUINARIA'!$O351/'INFORME DIARIO MAQUINARIA'!$AH351,1))</f>
        <v/>
      </c>
      <c r="AS351" s="189" t="str">
        <f>IFERROR(IF(OR(V351="",AE351="",V351&lt;=0,AE351&lt;0),"",AE351/V351),"")</f>
        <v/>
      </c>
      <c r="AT351" s="106"/>
      <c r="AU351" s="106"/>
      <c r="AV351" s="106"/>
      <c r="AW351" s="106"/>
      <c r="AX351" s="106"/>
      <c r="AY351" s="106"/>
      <c r="AZ351" s="121"/>
    </row>
    <row r="352" spans="2:52" s="334" customFormat="1" ht="46.5" hidden="1" customHeight="1" x14ac:dyDescent="0.25">
      <c r="B352" s="268">
        <v>46213</v>
      </c>
      <c r="C352" s="309" t="s">
        <v>60</v>
      </c>
      <c r="D352" s="201">
        <v>1</v>
      </c>
      <c r="E352" s="201" t="s">
        <v>553</v>
      </c>
      <c r="F352" s="201" t="s">
        <v>202</v>
      </c>
      <c r="G352" s="201">
        <v>14</v>
      </c>
      <c r="H352" s="201" t="s">
        <v>576</v>
      </c>
      <c r="I352" s="201"/>
      <c r="J352" s="201"/>
      <c r="K352" s="201" t="s">
        <v>182</v>
      </c>
      <c r="L352" s="201"/>
      <c r="M352" s="201">
        <v>168</v>
      </c>
      <c r="N352" s="201"/>
      <c r="O352" s="201"/>
      <c r="P352" s="209"/>
      <c r="Q352" s="205"/>
      <c r="R352" s="204"/>
      <c r="S352" s="204">
        <f>'INFORME DIARIO MAQUINARIA'!$R352-'INFORME DIARIO MAQUINARIA'!$Q352</f>
        <v>0</v>
      </c>
      <c r="T352" s="203"/>
      <c r="U352" s="106"/>
      <c r="V352" s="106" t="str">
        <f>IF(U352-T352=0,"",U352-T352)</f>
        <v/>
      </c>
      <c r="W352" s="106"/>
      <c r="X352" s="106"/>
      <c r="Y352" s="106" t="str">
        <f>IF(X352-W352=0,"",X352-W352)</f>
        <v/>
      </c>
      <c r="Z352" s="106"/>
      <c r="AA352" s="106"/>
      <c r="AB352" s="106">
        <f>'INFORME DIARIO MAQUINARIA'!$AA352-'INFORME DIARIO MAQUINARIA'!$Z352</f>
        <v>0</v>
      </c>
      <c r="AC352" s="106"/>
      <c r="AD352" s="106"/>
      <c r="AE352" s="106" t="str">
        <f>IF(AD352-AC352=0,"",AD352-AC352)</f>
        <v/>
      </c>
      <c r="AF352" s="106"/>
      <c r="AG352" s="106"/>
      <c r="AH352" s="106" t="str">
        <f>IF(AG352-AF352=0,"",AG352-AF352)</f>
        <v/>
      </c>
      <c r="AI352" s="106"/>
      <c r="AJ352" s="106"/>
      <c r="AK352" s="106"/>
      <c r="AL352" s="106"/>
      <c r="AM352" s="106" t="str">
        <f>IF((AK352+AJ352)-AL352=0,"",(AK352+AJ352)-AL352)</f>
        <v/>
      </c>
      <c r="AN352" s="120" t="str">
        <f>IF(OR(AM352="",V352="",V352=0),"",ROUND(AM352/V352,2))</f>
        <v/>
      </c>
      <c r="AO352" s="106" t="str">
        <f>IF(OR(Y352="",AM352="",AM352=0),"",ROUND(Y352/AM352,2))</f>
        <v/>
      </c>
      <c r="AP352" s="106" t="str">
        <f>IF(OR(AM352="",Y352="",Y352=0),"",ROUND(AM352/Y352,2))</f>
        <v/>
      </c>
      <c r="AQ352" s="106" t="str">
        <f>IF(OR(L352="",V352="",V352=0),"",ROUND(L352/V352,1))</f>
        <v/>
      </c>
      <c r="AR352" s="106" t="str">
        <f>IF(OR('INFORME DIARIO MAQUINARIA'!$O352="",'INFORME DIARIO MAQUINARIA'!$AH352="",'INFORME DIARIO MAQUINARIA'!$AH352=0),"",ROUND('INFORME DIARIO MAQUINARIA'!$O352/'INFORME DIARIO MAQUINARIA'!$AH352,1))</f>
        <v/>
      </c>
      <c r="AS352" s="189" t="str">
        <f>IFERROR(IF(OR(V352="",AE352="",V352&lt;=0,AE352&lt;0),"",AE352/V352),"")</f>
        <v/>
      </c>
      <c r="AT352" s="106"/>
      <c r="AU352" s="106"/>
      <c r="AV352" s="106"/>
      <c r="AW352" s="106"/>
      <c r="AX352" s="106"/>
      <c r="AY352" s="106"/>
      <c r="AZ352" s="121"/>
    </row>
    <row r="353" spans="1:52" s="334" customFormat="1" ht="46.5" hidden="1" customHeight="1" x14ac:dyDescent="0.25">
      <c r="B353" s="268">
        <v>46213</v>
      </c>
      <c r="C353" s="309" t="s">
        <v>60</v>
      </c>
      <c r="D353" s="201">
        <v>1</v>
      </c>
      <c r="E353" s="201" t="s">
        <v>86</v>
      </c>
      <c r="F353" s="201" t="s">
        <v>85</v>
      </c>
      <c r="G353" s="201">
        <v>14</v>
      </c>
      <c r="H353" s="201" t="s">
        <v>576</v>
      </c>
      <c r="I353" s="201"/>
      <c r="J353" s="201"/>
      <c r="K353" s="201" t="s">
        <v>429</v>
      </c>
      <c r="L353" s="201"/>
      <c r="M353" s="201"/>
      <c r="N353" s="201">
        <v>7</v>
      </c>
      <c r="O353" s="201">
        <v>84</v>
      </c>
      <c r="P353" s="209"/>
      <c r="Q353" s="205"/>
      <c r="R353" s="204"/>
      <c r="S353" s="204">
        <f>'INFORME DIARIO MAQUINARIA'!$R353-'INFORME DIARIO MAQUINARIA'!$Q353</f>
        <v>0</v>
      </c>
      <c r="T353" s="203"/>
      <c r="U353" s="106"/>
      <c r="V353" s="106" t="str">
        <f>IF(U353-T353=0,"",U353-T353)</f>
        <v/>
      </c>
      <c r="W353" s="106"/>
      <c r="X353" s="106"/>
      <c r="Y353" s="106" t="str">
        <f>IF(X353-W353=0,"",X353-W353)</f>
        <v/>
      </c>
      <c r="Z353" s="106"/>
      <c r="AA353" s="106"/>
      <c r="AB353" s="197">
        <f>'INFORME DIARIO MAQUINARIA'!$AA353-'INFORME DIARIO MAQUINARIA'!$Z353</f>
        <v>0</v>
      </c>
      <c r="AC353" s="106"/>
      <c r="AD353" s="106"/>
      <c r="AE353" s="106" t="str">
        <f>IF(AD353-AC353=0,"",AD353-AC353)</f>
        <v/>
      </c>
      <c r="AF353" s="106"/>
      <c r="AG353" s="106"/>
      <c r="AH353" s="106" t="str">
        <f>IF(AG353-AF353=0,"",AG353-AF353)</f>
        <v/>
      </c>
      <c r="AI353" s="106"/>
      <c r="AJ353" s="106"/>
      <c r="AK353" s="106"/>
      <c r="AL353" s="106"/>
      <c r="AM353" s="106" t="str">
        <f>IF((AK353+AJ353)-AL353=0,"",(AK353+AJ353)-AL353)</f>
        <v/>
      </c>
      <c r="AN353" s="120" t="str">
        <f>IF(OR(AM353="",V353="",V353=0),"",ROUND(AM353/V353,2))</f>
        <v/>
      </c>
      <c r="AO353" s="106" t="str">
        <f>IF(OR(Y353="",AM353="",AM353=0),"",ROUND(Y353/AM353,2))</f>
        <v/>
      </c>
      <c r="AP353" s="106" t="str">
        <f>IF(OR(AM353="",Y353="",Y353=0),"",ROUND(AM353/Y353,2))</f>
        <v/>
      </c>
      <c r="AQ353" s="106" t="str">
        <f>IF(OR(L353="",V353="",V353=0),"",ROUND(L353/V353,1))</f>
        <v/>
      </c>
      <c r="AR353" s="106" t="str">
        <f>IF(OR('INFORME DIARIO MAQUINARIA'!$O353="",'INFORME DIARIO MAQUINARIA'!$AH353="",'INFORME DIARIO MAQUINARIA'!$AH353=0),"",ROUND('INFORME DIARIO MAQUINARIA'!$O353/'INFORME DIARIO MAQUINARIA'!$AH353,1))</f>
        <v/>
      </c>
      <c r="AS353" s="189" t="str">
        <f>IFERROR(IF(OR(V353="",AE353="",V353&lt;=0,AE353&lt;0),"",AE353/V353),"")</f>
        <v/>
      </c>
      <c r="AT353" s="106"/>
      <c r="AU353" s="106"/>
      <c r="AV353" s="106"/>
      <c r="AW353" s="106"/>
      <c r="AX353" s="106"/>
      <c r="AY353" s="106"/>
      <c r="AZ353" s="121"/>
    </row>
    <row r="354" spans="1:52" s="334" customFormat="1" ht="46.5" hidden="1" customHeight="1" thickBot="1" x14ac:dyDescent="0.3">
      <c r="B354" s="268">
        <v>46213</v>
      </c>
      <c r="C354" s="309" t="s">
        <v>60</v>
      </c>
      <c r="D354" s="201">
        <v>1</v>
      </c>
      <c r="E354" s="201" t="s">
        <v>195</v>
      </c>
      <c r="F354" s="201" t="s">
        <v>221</v>
      </c>
      <c r="G354" s="201">
        <v>14</v>
      </c>
      <c r="H354" s="201" t="s">
        <v>576</v>
      </c>
      <c r="I354" s="201"/>
      <c r="J354" s="201"/>
      <c r="K354" s="201" t="s">
        <v>429</v>
      </c>
      <c r="L354" s="201"/>
      <c r="M354" s="201"/>
      <c r="N354" s="201">
        <v>7</v>
      </c>
      <c r="O354" s="201">
        <v>84</v>
      </c>
      <c r="P354" s="209"/>
      <c r="Q354" s="205"/>
      <c r="R354" s="204"/>
      <c r="S354" s="204">
        <f>'INFORME DIARIO MAQUINARIA'!$R354-'INFORME DIARIO MAQUINARIA'!$Q354</f>
        <v>0</v>
      </c>
      <c r="T354" s="203"/>
      <c r="U354" s="106"/>
      <c r="V354" s="106" t="str">
        <f>IF(U354-T354=0,"",U354-T354)</f>
        <v/>
      </c>
      <c r="W354" s="106"/>
      <c r="X354" s="106"/>
      <c r="Y354" s="106" t="str">
        <f>IF(X354-W354=0,"",X354-W354)</f>
        <v/>
      </c>
      <c r="Z354" s="106"/>
      <c r="AA354" s="106"/>
      <c r="AB354" s="106">
        <f>'INFORME DIARIO MAQUINARIA'!$AA354-'INFORME DIARIO MAQUINARIA'!$Z354</f>
        <v>0</v>
      </c>
      <c r="AC354" s="106"/>
      <c r="AD354" s="106"/>
      <c r="AE354" s="106" t="str">
        <f>IF(AD354-AC354=0,"",AD354-AC354)</f>
        <v/>
      </c>
      <c r="AF354" s="106"/>
      <c r="AG354" s="106"/>
      <c r="AH354" s="106" t="str">
        <f>IF(AG354-AF354=0,"",AG354-AF354)</f>
        <v/>
      </c>
      <c r="AI354" s="106"/>
      <c r="AJ354" s="106"/>
      <c r="AK354" s="106"/>
      <c r="AL354" s="106"/>
      <c r="AM354" s="106" t="str">
        <f>IF((AK354+AJ354)-AL354=0,"",(AK354+AJ354)-AL354)</f>
        <v/>
      </c>
      <c r="AN354" s="120" t="str">
        <f>IF(OR(AM354="",V354="",V354=0),"",ROUND(AM354/V354,2))</f>
        <v/>
      </c>
      <c r="AO354" s="106" t="str">
        <f>IF(OR(Y354="",AM354="",AM354=0),"",ROUND(Y354/AM354,2))</f>
        <v/>
      </c>
      <c r="AP354" s="106" t="str">
        <f>IF(OR(AM354="",Y354="",Y354=0),"",ROUND(AM354/Y354,2))</f>
        <v/>
      </c>
      <c r="AQ354" s="106" t="str">
        <f>IF(OR(L354="",V354="",V354=0),"",ROUND(L354/V354,1))</f>
        <v/>
      </c>
      <c r="AR354" s="106" t="str">
        <f>IF(OR('INFORME DIARIO MAQUINARIA'!$O354="",'INFORME DIARIO MAQUINARIA'!$AH354="",'INFORME DIARIO MAQUINARIA'!$AH354=0),"",ROUND('INFORME DIARIO MAQUINARIA'!$O354/'INFORME DIARIO MAQUINARIA'!$AH354,1))</f>
        <v/>
      </c>
      <c r="AS354" s="189" t="str">
        <f>IFERROR(IF(OR(V354="",AE354="",V354&lt;=0,AE354&lt;0),"",AE354/V354),"")</f>
        <v/>
      </c>
      <c r="AT354" s="106"/>
      <c r="AU354" s="106"/>
      <c r="AV354" s="106"/>
      <c r="AW354" s="106"/>
      <c r="AX354" s="106"/>
      <c r="AY354" s="106"/>
      <c r="AZ354" s="121"/>
    </row>
    <row r="355" spans="1:52" s="334" customFormat="1" ht="46.5" hidden="1" customHeight="1" thickBot="1" x14ac:dyDescent="0.3">
      <c r="B355" s="252">
        <v>46216</v>
      </c>
      <c r="C355" s="306" t="s">
        <v>110</v>
      </c>
      <c r="D355" s="249"/>
      <c r="E355" s="249"/>
      <c r="F355" s="249"/>
      <c r="G355" s="249"/>
      <c r="H355" s="249"/>
      <c r="I355" s="249"/>
      <c r="J355" s="249"/>
      <c r="K355" s="249" t="s">
        <v>296</v>
      </c>
      <c r="L355" s="212"/>
      <c r="M355" s="212"/>
      <c r="N355" s="212"/>
      <c r="O355" s="212"/>
      <c r="P355" s="211"/>
      <c r="Q355" s="205"/>
      <c r="R355" s="204"/>
      <c r="S355" s="204">
        <f>'INFORME DIARIO MAQUINARIA'!$R355-'INFORME DIARIO MAQUINARIA'!$Q355</f>
        <v>0</v>
      </c>
      <c r="T355" s="203"/>
      <c r="U355" s="106"/>
      <c r="V355" s="106" t="str">
        <f>IF(U355-T355=0,"",U355-T355)</f>
        <v/>
      </c>
      <c r="W355" s="106"/>
      <c r="X355" s="106"/>
      <c r="Y355" s="106" t="str">
        <f>IF(X355-W355=0,"",X355-W355)</f>
        <v/>
      </c>
      <c r="Z355" s="106"/>
      <c r="AA355" s="106"/>
      <c r="AB355" s="106">
        <f>'INFORME DIARIO MAQUINARIA'!$AA355-'INFORME DIARIO MAQUINARIA'!$Z355</f>
        <v>0</v>
      </c>
      <c r="AC355" s="106"/>
      <c r="AD355" s="106"/>
      <c r="AE355" s="106" t="str">
        <f>IF(AD355-AC355=0,"",AD355-AC355)</f>
        <v/>
      </c>
      <c r="AF355" s="106"/>
      <c r="AG355" s="106"/>
      <c r="AH355" s="106" t="str">
        <f>IF(AG355-AF355=0,"",AG355-AF355)</f>
        <v/>
      </c>
      <c r="AI355" s="106"/>
      <c r="AJ355" s="106"/>
      <c r="AK355" s="106"/>
      <c r="AL355" s="106"/>
      <c r="AM355" s="106" t="str">
        <f>IF((AK355+AJ355)-AL355=0,"",(AK355+AJ355)-AL355)</f>
        <v/>
      </c>
      <c r="AN355" s="120" t="str">
        <f>IF(OR(AM355="",V355="",V355=0),"",ROUND(AM355/V355,2))</f>
        <v/>
      </c>
      <c r="AO355" s="106" t="str">
        <f>IF(OR(Y355="",AM355="",AM355=0),"",ROUND(Y355/AM355,2))</f>
        <v/>
      </c>
      <c r="AP355" s="106" t="str">
        <f>IF(OR(AM355="",Y355="",Y355=0),"",ROUND(AM355/Y355,2))</f>
        <v/>
      </c>
      <c r="AQ355" s="106" t="str">
        <f>IF(OR(L355="",V355="",V355=0),"",ROUND(L355/V355,1))</f>
        <v/>
      </c>
      <c r="AR355" s="106" t="str">
        <f>IF(OR('INFORME DIARIO MAQUINARIA'!$O355="",'INFORME DIARIO MAQUINARIA'!$AH355="",'INFORME DIARIO MAQUINARIA'!$AH355=0),"",ROUND('INFORME DIARIO MAQUINARIA'!$O355/'INFORME DIARIO MAQUINARIA'!$AH355,1))</f>
        <v/>
      </c>
      <c r="AS355" s="189" t="str">
        <f>IFERROR(IF(OR(V355="",AE355="",V355&lt;=0,AE355&lt;0),"",AE355/V355),"")</f>
        <v/>
      </c>
      <c r="AT355" s="106"/>
      <c r="AU355" s="106"/>
      <c r="AV355" s="106"/>
      <c r="AW355" s="106"/>
      <c r="AX355" s="106"/>
      <c r="AY355" s="106"/>
      <c r="AZ355" s="121"/>
    </row>
    <row r="356" spans="1:52" s="334" customFormat="1" ht="54.75" hidden="1" customHeight="1" x14ac:dyDescent="0.25">
      <c r="B356" s="252">
        <v>46217</v>
      </c>
      <c r="C356" s="311" t="s">
        <v>59</v>
      </c>
      <c r="D356" s="212">
        <v>1</v>
      </c>
      <c r="E356" s="212" t="s">
        <v>367</v>
      </c>
      <c r="F356" s="212" t="s">
        <v>323</v>
      </c>
      <c r="G356" s="212">
        <v>9</v>
      </c>
      <c r="H356" s="212" t="s">
        <v>574</v>
      </c>
      <c r="I356" s="321">
        <v>185</v>
      </c>
      <c r="J356" s="321"/>
      <c r="K356" s="212" t="s">
        <v>575</v>
      </c>
      <c r="L356" s="212">
        <v>1250</v>
      </c>
      <c r="M356" s="212"/>
      <c r="N356" s="212"/>
      <c r="O356" s="212"/>
      <c r="P356" s="211"/>
      <c r="Q356" s="205"/>
      <c r="R356" s="204"/>
      <c r="S356" s="204">
        <f>'INFORME DIARIO MAQUINARIA'!$R356-'INFORME DIARIO MAQUINARIA'!$Q356</f>
        <v>0</v>
      </c>
      <c r="T356" s="203"/>
      <c r="U356" s="106"/>
      <c r="V356" s="106" t="str">
        <f>IF(U356-T356=0,"",U356-T356)</f>
        <v/>
      </c>
      <c r="W356" s="106"/>
      <c r="X356" s="106"/>
      <c r="Y356" s="106" t="str">
        <f>IF(X356-W356=0,"",X356-W356)</f>
        <v/>
      </c>
      <c r="Z356" s="106"/>
      <c r="AA356" s="106"/>
      <c r="AB356" s="106">
        <f>'INFORME DIARIO MAQUINARIA'!$AA356-'INFORME DIARIO MAQUINARIA'!$Z356</f>
        <v>0</v>
      </c>
      <c r="AC356" s="106"/>
      <c r="AD356" s="106"/>
      <c r="AE356" s="106" t="str">
        <f>IF(AD356-AC356=0,"",AD356-AC356)</f>
        <v/>
      </c>
      <c r="AF356" s="106"/>
      <c r="AG356" s="106"/>
      <c r="AH356" s="106" t="str">
        <f>IF(AG356-AF356=0,"",AG356-AF356)</f>
        <v/>
      </c>
      <c r="AI356" s="106"/>
      <c r="AJ356" s="106"/>
      <c r="AK356" s="106"/>
      <c r="AL356" s="106"/>
      <c r="AM356" s="106" t="str">
        <f>IF((AK356+AJ356)-AL356=0,"",(AK356+AJ356)-AL356)</f>
        <v/>
      </c>
      <c r="AN356" s="120" t="str">
        <f>IF(OR(AM356="",V356="",V356=0),"",ROUND(AM356/V356,2))</f>
        <v/>
      </c>
      <c r="AO356" s="106" t="str">
        <f>IF(OR(Y356="",AM356="",AM356=0),"",ROUND(Y356/AM356,2))</f>
        <v/>
      </c>
      <c r="AP356" s="106" t="str">
        <f>IF(OR(AM356="",Y356="",Y356=0),"",ROUND(AM356/Y356,2))</f>
        <v/>
      </c>
      <c r="AQ356" s="106" t="str">
        <f>IF(OR(L356="",V356="",V356=0),"",ROUND(L356/V356,1))</f>
        <v/>
      </c>
      <c r="AR356" s="106" t="str">
        <f>IF(OR('INFORME DIARIO MAQUINARIA'!$O356="",'INFORME DIARIO MAQUINARIA'!$AH356="",'INFORME DIARIO MAQUINARIA'!$AH356=0),"",ROUND('INFORME DIARIO MAQUINARIA'!$O356/'INFORME DIARIO MAQUINARIA'!$AH356,1))</f>
        <v/>
      </c>
      <c r="AS356" s="189" t="str">
        <f>IFERROR(IF(OR(V356="",AE356="",V356&lt;=0,AE356&lt;0),"",AE356/V356),"")</f>
        <v/>
      </c>
      <c r="AT356" s="106"/>
      <c r="AU356" s="106"/>
      <c r="AV356" s="106"/>
      <c r="AW356" s="106"/>
      <c r="AX356" s="106"/>
      <c r="AY356" s="106"/>
      <c r="AZ356" s="121"/>
    </row>
    <row r="357" spans="1:52" s="334" customFormat="1" ht="45" hidden="1" customHeight="1" x14ac:dyDescent="0.25">
      <c r="B357" s="268">
        <v>46217</v>
      </c>
      <c r="C357" s="309" t="s">
        <v>59</v>
      </c>
      <c r="D357" s="201">
        <v>1</v>
      </c>
      <c r="E357" s="201" t="s">
        <v>206</v>
      </c>
      <c r="F357" s="201" t="s">
        <v>327</v>
      </c>
      <c r="G357" s="201">
        <v>9</v>
      </c>
      <c r="H357" s="201" t="s">
        <v>574</v>
      </c>
      <c r="I357" s="320">
        <v>185</v>
      </c>
      <c r="J357" s="320"/>
      <c r="K357" s="201" t="s">
        <v>362</v>
      </c>
      <c r="L357" s="201"/>
      <c r="M357" s="201">
        <v>132</v>
      </c>
      <c r="N357" s="201"/>
      <c r="O357" s="201"/>
      <c r="P357" s="209"/>
      <c r="Q357" s="205"/>
      <c r="R357" s="204"/>
      <c r="S357" s="204">
        <f>'INFORME DIARIO MAQUINARIA'!$R357-'INFORME DIARIO MAQUINARIA'!$Q357</f>
        <v>0</v>
      </c>
      <c r="T357" s="203"/>
      <c r="U357" s="106"/>
      <c r="V357" s="106" t="str">
        <f>IF(U357-T357=0,"",U357-T357)</f>
        <v/>
      </c>
      <c r="W357" s="106"/>
      <c r="X357" s="106"/>
      <c r="Y357" s="106" t="str">
        <f>IF(X357-W357=0,"",X357-W357)</f>
        <v/>
      </c>
      <c r="Z357" s="106"/>
      <c r="AA357" s="106"/>
      <c r="AB357" s="106">
        <f>'INFORME DIARIO MAQUINARIA'!$AA357-'INFORME DIARIO MAQUINARIA'!$Z357</f>
        <v>0</v>
      </c>
      <c r="AC357" s="106"/>
      <c r="AD357" s="106"/>
      <c r="AE357" s="106" t="str">
        <f>IF(AD357-AC357=0,"",AD357-AC357)</f>
        <v/>
      </c>
      <c r="AF357" s="106"/>
      <c r="AG357" s="106"/>
      <c r="AH357" s="106" t="str">
        <f>IF(AG357-AF357=0,"",AG357-AF357)</f>
        <v/>
      </c>
      <c r="AI357" s="106"/>
      <c r="AJ357" s="106"/>
      <c r="AK357" s="106"/>
      <c r="AL357" s="106"/>
      <c r="AM357" s="106" t="str">
        <f>IF((AK357+AJ357)-AL357=0,"",(AK357+AJ357)-AL357)</f>
        <v/>
      </c>
      <c r="AN357" s="120" t="str">
        <f>IF(OR(AM357="",V357="",V357=0),"",ROUND(AM357/V357,2))</f>
        <v/>
      </c>
      <c r="AO357" s="106" t="str">
        <f>IF(OR(Y357="",AM357="",AM357=0),"",ROUND(Y357/AM357,2))</f>
        <v/>
      </c>
      <c r="AP357" s="106" t="str">
        <f>IF(OR(AM357="",Y357="",Y357=0),"",ROUND(AM357/Y357,2))</f>
        <v/>
      </c>
      <c r="AQ357" s="106" t="str">
        <f>IF(OR(L357="",V357="",V357=0),"",ROUND(L357/V357,1))</f>
        <v/>
      </c>
      <c r="AR357" s="106" t="str">
        <f>IF(OR('INFORME DIARIO MAQUINARIA'!$O357="",'INFORME DIARIO MAQUINARIA'!$AH357="",'INFORME DIARIO MAQUINARIA'!$AH357=0),"",ROUND('INFORME DIARIO MAQUINARIA'!$O357/'INFORME DIARIO MAQUINARIA'!$AH357,1))</f>
        <v/>
      </c>
      <c r="AS357" s="189" t="str">
        <f>IFERROR(IF(OR(V357="",AE357="",V357&lt;=0,AE357&lt;0),"",AE357/V357),"")</f>
        <v/>
      </c>
      <c r="AT357" s="106"/>
      <c r="AU357" s="106"/>
      <c r="AV357" s="106"/>
      <c r="AW357" s="106"/>
      <c r="AX357" s="106"/>
      <c r="AY357" s="106"/>
      <c r="AZ357" s="121"/>
    </row>
    <row r="358" spans="1:52" s="334" customFormat="1" ht="45.75" hidden="1" customHeight="1" x14ac:dyDescent="0.25">
      <c r="B358" s="268">
        <v>46217</v>
      </c>
      <c r="C358" s="309" t="s">
        <v>59</v>
      </c>
      <c r="D358" s="201">
        <v>1</v>
      </c>
      <c r="E358" s="201" t="s">
        <v>82</v>
      </c>
      <c r="F358" s="201" t="s">
        <v>239</v>
      </c>
      <c r="G358" s="201">
        <v>9</v>
      </c>
      <c r="H358" s="201" t="s">
        <v>574</v>
      </c>
      <c r="I358" s="320">
        <v>185</v>
      </c>
      <c r="J358" s="320"/>
      <c r="K358" s="201" t="s">
        <v>429</v>
      </c>
      <c r="L358" s="201"/>
      <c r="M358" s="201"/>
      <c r="N358" s="201">
        <v>6</v>
      </c>
      <c r="O358" s="201">
        <v>72</v>
      </c>
      <c r="P358" s="209"/>
      <c r="Q358" s="205"/>
      <c r="R358" s="204"/>
      <c r="S358" s="204">
        <f>'INFORME DIARIO MAQUINARIA'!$R358-'INFORME DIARIO MAQUINARIA'!$Q358</f>
        <v>0</v>
      </c>
      <c r="T358" s="203"/>
      <c r="U358" s="106"/>
      <c r="V358" s="106" t="str">
        <f>IF(U358-T358=0,"",U358-T358)</f>
        <v/>
      </c>
      <c r="W358" s="106"/>
      <c r="X358" s="106"/>
      <c r="Y358" s="106" t="str">
        <f>IF(X358-W358=0,"",X358-W358)</f>
        <v/>
      </c>
      <c r="Z358" s="106"/>
      <c r="AA358" s="106"/>
      <c r="AB358" s="106">
        <f>'INFORME DIARIO MAQUINARIA'!$AA358-'INFORME DIARIO MAQUINARIA'!$Z358</f>
        <v>0</v>
      </c>
      <c r="AC358" s="106"/>
      <c r="AD358" s="106"/>
      <c r="AE358" s="106" t="str">
        <f>IF(AD358-AC358=0,"",AD358-AC358)</f>
        <v/>
      </c>
      <c r="AF358" s="106"/>
      <c r="AG358" s="106"/>
      <c r="AH358" s="106" t="str">
        <f>IF(AG358-AF358=0,"",AG358-AF358)</f>
        <v/>
      </c>
      <c r="AI358" s="106"/>
      <c r="AJ358" s="106"/>
      <c r="AK358" s="106"/>
      <c r="AL358" s="106"/>
      <c r="AM358" s="106" t="str">
        <f>IF((AK358+AJ358)-AL358=0,"",(AK358+AJ358)-AL358)</f>
        <v/>
      </c>
      <c r="AN358" s="120" t="str">
        <f>IF(OR(AM358="",V358="",V358=0),"",ROUND(AM358/V358,2))</f>
        <v/>
      </c>
      <c r="AO358" s="106" t="str">
        <f>IF(OR(Y358="",AM358="",AM358=0),"",ROUND(Y358/AM358,2))</f>
        <v/>
      </c>
      <c r="AP358" s="106" t="str">
        <f>IF(OR(AM358="",Y358="",Y358=0),"",ROUND(AM358/Y358,2))</f>
        <v/>
      </c>
      <c r="AQ358" s="106" t="str">
        <f>IF(OR(L358="",V358="",V358=0),"",ROUND(L358/V358,1))</f>
        <v/>
      </c>
      <c r="AR358" s="106" t="str">
        <f>IF(OR('INFORME DIARIO MAQUINARIA'!$O358="",'INFORME DIARIO MAQUINARIA'!$AH358="",'INFORME DIARIO MAQUINARIA'!$AH358=0),"",ROUND('INFORME DIARIO MAQUINARIA'!$O358/'INFORME DIARIO MAQUINARIA'!$AH358,1))</f>
        <v/>
      </c>
      <c r="AS358" s="189" t="str">
        <f>IFERROR(IF(OR(V358="",AE358="",V358&lt;=0,AE358&lt;0),"",AE358/V358),"")</f>
        <v/>
      </c>
      <c r="AT358" s="106"/>
      <c r="AU358" s="106"/>
      <c r="AV358" s="106"/>
      <c r="AW358" s="106"/>
      <c r="AX358" s="106"/>
      <c r="AY358" s="106"/>
      <c r="AZ358" s="121"/>
    </row>
    <row r="359" spans="1:52" s="334" customFormat="1" ht="39.75" hidden="1" customHeight="1" thickBot="1" x14ac:dyDescent="0.3">
      <c r="B359" s="268">
        <v>46217</v>
      </c>
      <c r="C359" s="309" t="s">
        <v>59</v>
      </c>
      <c r="D359" s="201">
        <v>1</v>
      </c>
      <c r="E359" s="201" t="s">
        <v>195</v>
      </c>
      <c r="F359" s="201" t="s">
        <v>221</v>
      </c>
      <c r="G359" s="201">
        <v>9</v>
      </c>
      <c r="H359" s="201" t="s">
        <v>574</v>
      </c>
      <c r="I359" s="320">
        <v>185</v>
      </c>
      <c r="J359" s="320"/>
      <c r="K359" s="201" t="s">
        <v>429</v>
      </c>
      <c r="L359" s="201"/>
      <c r="M359" s="201"/>
      <c r="N359" s="201">
        <v>5</v>
      </c>
      <c r="O359" s="201">
        <v>60</v>
      </c>
      <c r="P359" s="209"/>
      <c r="Q359" s="205"/>
      <c r="R359" s="204"/>
      <c r="S359" s="204">
        <f>'INFORME DIARIO MAQUINARIA'!$R359-'INFORME DIARIO MAQUINARIA'!$Q359</f>
        <v>0</v>
      </c>
      <c r="T359" s="203"/>
      <c r="U359" s="106"/>
      <c r="V359" s="106" t="str">
        <f>IF(U359-T359=0,"",U359-T359)</f>
        <v/>
      </c>
      <c r="W359" s="106"/>
      <c r="X359" s="106"/>
      <c r="Y359" s="106" t="str">
        <f>IF(X359-W359=0,"",X359-W359)</f>
        <v/>
      </c>
      <c r="Z359" s="106"/>
      <c r="AA359" s="106"/>
      <c r="AB359" s="106">
        <f>'INFORME DIARIO MAQUINARIA'!$AA359-'INFORME DIARIO MAQUINARIA'!$Z359</f>
        <v>0</v>
      </c>
      <c r="AC359" s="106"/>
      <c r="AD359" s="106"/>
      <c r="AE359" s="106" t="str">
        <f>IF(AD359-AC359=0,"",AD359-AC359)</f>
        <v/>
      </c>
      <c r="AF359" s="106"/>
      <c r="AG359" s="106"/>
      <c r="AH359" s="106" t="str">
        <f>IF(AG359-AF359=0,"",AG359-AF359)</f>
        <v/>
      </c>
      <c r="AI359" s="106"/>
      <c r="AJ359" s="106"/>
      <c r="AK359" s="106"/>
      <c r="AL359" s="106"/>
      <c r="AM359" s="106" t="str">
        <f>IF((AK359+AJ359)-AL359=0,"",(AK359+AJ359)-AL359)</f>
        <v/>
      </c>
      <c r="AN359" s="120" t="str">
        <f>IF(OR(AM359="",V359="",V359=0),"",ROUND(AM359/V359,2))</f>
        <v/>
      </c>
      <c r="AO359" s="106" t="str">
        <f>IF(OR(Y359="",AM359="",AM359=0),"",ROUND(Y359/AM359,2))</f>
        <v/>
      </c>
      <c r="AP359" s="106" t="str">
        <f>IF(OR(AM359="",Y359="",Y359=0),"",ROUND(AM359/Y359,2))</f>
        <v/>
      </c>
      <c r="AQ359" s="106" t="str">
        <f>IF(OR(L359="",V359="",V359=0),"",ROUND(L359/V359,1))</f>
        <v/>
      </c>
      <c r="AR359" s="106" t="str">
        <f>IF(OR('INFORME DIARIO MAQUINARIA'!$O359="",'INFORME DIARIO MAQUINARIA'!$AH359="",'INFORME DIARIO MAQUINARIA'!$AH359=0),"",ROUND('INFORME DIARIO MAQUINARIA'!$O359/'INFORME DIARIO MAQUINARIA'!$AH359,1))</f>
        <v/>
      </c>
      <c r="AS359" s="189" t="str">
        <f>IFERROR(IF(OR(V359="",AE359="",V359&lt;=0,AE359&lt;0),"",AE359/V359),"")</f>
        <v/>
      </c>
      <c r="AT359" s="106"/>
      <c r="AU359" s="106"/>
      <c r="AV359" s="106"/>
      <c r="AW359" s="106"/>
      <c r="AX359" s="106"/>
      <c r="AY359" s="106"/>
      <c r="AZ359" s="121"/>
    </row>
    <row r="360" spans="1:52" s="336" customFormat="1" ht="43.5" hidden="1" customHeight="1" x14ac:dyDescent="0.25">
      <c r="A360" s="334"/>
      <c r="B360" s="252">
        <v>46217</v>
      </c>
      <c r="C360" s="311" t="s">
        <v>59</v>
      </c>
      <c r="D360" s="212">
        <v>1</v>
      </c>
      <c r="E360" s="212" t="s">
        <v>193</v>
      </c>
      <c r="F360" s="212" t="s">
        <v>358</v>
      </c>
      <c r="G360" s="212">
        <v>10</v>
      </c>
      <c r="H360" s="212" t="s">
        <v>572</v>
      </c>
      <c r="I360" s="212">
        <v>188</v>
      </c>
      <c r="J360" s="212"/>
      <c r="K360" s="212" t="s">
        <v>365</v>
      </c>
      <c r="L360" s="212">
        <v>972</v>
      </c>
      <c r="M360" s="212"/>
      <c r="N360" s="212"/>
      <c r="O360" s="212"/>
      <c r="P360" s="211"/>
      <c r="Q360" s="205"/>
      <c r="R360" s="204"/>
      <c r="S360" s="204">
        <f>'INFORME DIARIO MAQUINARIA'!$R360-'INFORME DIARIO MAQUINARIA'!$Q360</f>
        <v>0</v>
      </c>
      <c r="T360" s="203"/>
      <c r="U360" s="106"/>
      <c r="V360" s="106" t="str">
        <f>IF(U360-T360=0,"",U360-T360)</f>
        <v/>
      </c>
      <c r="W360" s="106"/>
      <c r="X360" s="106"/>
      <c r="Y360" s="106" t="str">
        <f>IF(X360-W360=0,"",X360-W360)</f>
        <v/>
      </c>
      <c r="Z360" s="106"/>
      <c r="AA360" s="106"/>
      <c r="AB360" s="106">
        <f>'INFORME DIARIO MAQUINARIA'!$AA360-'INFORME DIARIO MAQUINARIA'!$Z360</f>
        <v>0</v>
      </c>
      <c r="AC360" s="106"/>
      <c r="AD360" s="106"/>
      <c r="AE360" s="106" t="str">
        <f>IF(AD360-AC360=0,"",AD360-AC360)</f>
        <v/>
      </c>
      <c r="AF360" s="106"/>
      <c r="AG360" s="106"/>
      <c r="AH360" s="106" t="str">
        <f>IF(AG360-AF360=0,"",AG360-AF360)</f>
        <v/>
      </c>
      <c r="AI360" s="106"/>
      <c r="AJ360" s="106"/>
      <c r="AK360" s="106"/>
      <c r="AL360" s="106"/>
      <c r="AM360" s="106" t="str">
        <f>IF((AK360+AJ360)-AL360=0,"",(AK360+AJ360)-AL360)</f>
        <v/>
      </c>
      <c r="AN360" s="120" t="str">
        <f>IF(OR(AM360="",V360="",V360=0),"",ROUND(AM360/V360,2))</f>
        <v/>
      </c>
      <c r="AO360" s="106" t="str">
        <f>IF(OR(Y360="",AM360="",AM360=0),"",ROUND(Y360/AM360,2))</f>
        <v/>
      </c>
      <c r="AP360" s="106" t="str">
        <f>IF(OR(AM360="",Y360="",Y360=0),"",ROUND(AM360/Y360,2))</f>
        <v/>
      </c>
      <c r="AQ360" s="106" t="str">
        <f>IF(OR(L360="",V360="",V360=0),"",ROUND(L360/V360,1))</f>
        <v/>
      </c>
      <c r="AR360" s="106" t="str">
        <f>IF(OR('INFORME DIARIO MAQUINARIA'!$O360="",'INFORME DIARIO MAQUINARIA'!$AH360="",'INFORME DIARIO MAQUINARIA'!$AH360=0),"",ROUND('INFORME DIARIO MAQUINARIA'!$O360/'INFORME DIARIO MAQUINARIA'!$AH360,1))</f>
        <v/>
      </c>
      <c r="AS360" s="189" t="str">
        <f>IFERROR(IF(OR(V360="",AE360="",V360&lt;=0,AE360&lt;0),"",AE360/V360),"")</f>
        <v/>
      </c>
      <c r="AT360" s="106"/>
      <c r="AU360" s="106"/>
      <c r="AV360" s="106"/>
      <c r="AW360" s="106"/>
      <c r="AX360" s="106"/>
      <c r="AY360" s="106"/>
      <c r="AZ360" s="121"/>
    </row>
    <row r="361" spans="1:52" s="334" customFormat="1" ht="42.75" hidden="1" customHeight="1" x14ac:dyDescent="0.25">
      <c r="B361" s="268">
        <v>46217</v>
      </c>
      <c r="C361" s="309" t="s">
        <v>59</v>
      </c>
      <c r="D361" s="201">
        <v>1</v>
      </c>
      <c r="E361" s="201" t="s">
        <v>187</v>
      </c>
      <c r="F361" s="201" t="s">
        <v>186</v>
      </c>
      <c r="G361" s="201">
        <v>10</v>
      </c>
      <c r="H361" s="201" t="s">
        <v>572</v>
      </c>
      <c r="I361" s="201">
        <v>188</v>
      </c>
      <c r="J361" s="201"/>
      <c r="K361" s="201" t="s">
        <v>362</v>
      </c>
      <c r="L361" s="201"/>
      <c r="M361" s="201">
        <v>72</v>
      </c>
      <c r="N361" s="201"/>
      <c r="O361" s="201"/>
      <c r="P361" s="209"/>
      <c r="Q361" s="205"/>
      <c r="R361" s="204"/>
      <c r="S361" s="156">
        <f>'INFORME DIARIO MAQUINARIA'!$R361-'INFORME DIARIO MAQUINARIA'!$Q361</f>
        <v>0</v>
      </c>
      <c r="T361" s="203"/>
      <c r="U361" s="106"/>
      <c r="V361" s="106" t="str">
        <f>IF(U361-T361=0,"",U361-T361)</f>
        <v/>
      </c>
      <c r="W361" s="106"/>
      <c r="X361" s="106"/>
      <c r="Y361" s="106" t="str">
        <f>IF(X361-W361=0,"",X361-W361)</f>
        <v/>
      </c>
      <c r="Z361" s="106"/>
      <c r="AA361" s="106"/>
      <c r="AB361" s="106">
        <f>'INFORME DIARIO MAQUINARIA'!$AA361-'INFORME DIARIO MAQUINARIA'!$Z361</f>
        <v>0</v>
      </c>
      <c r="AC361" s="106"/>
      <c r="AD361" s="106"/>
      <c r="AE361" s="106" t="str">
        <f>IF(AD361-AC361=0,"",AD361-AC361)</f>
        <v/>
      </c>
      <c r="AF361" s="106"/>
      <c r="AG361" s="106"/>
      <c r="AH361" s="106" t="str">
        <f>IF(AG361-AF361=0,"",AG361-AF361)</f>
        <v/>
      </c>
      <c r="AI361" s="106"/>
      <c r="AJ361" s="106"/>
      <c r="AK361" s="106"/>
      <c r="AL361" s="106"/>
      <c r="AM361" s="106" t="str">
        <f>IF((AK361+AJ361)-AL361=0,"",(AK361+AJ361)-AL361)</f>
        <v/>
      </c>
      <c r="AN361" s="120" t="str">
        <f>IF(OR(AM361="",V361="",V361=0),"",ROUND(AM361/V361,2))</f>
        <v/>
      </c>
      <c r="AO361" s="106" t="str">
        <f>IF(OR(Y361="",AM361="",AM361=0),"",ROUND(Y361/AM361,2))</f>
        <v/>
      </c>
      <c r="AP361" s="106" t="str">
        <f>IF(OR(AM361="",Y361="",Y361=0),"",ROUND(AM361/Y361,2))</f>
        <v/>
      </c>
      <c r="AQ361" s="106" t="str">
        <f>IF(OR(L361="",V361="",V361=0),"",ROUND(L361/V361,1))</f>
        <v/>
      </c>
      <c r="AR361" s="106" t="str">
        <f>IF(OR('INFORME DIARIO MAQUINARIA'!$O361="",'INFORME DIARIO MAQUINARIA'!$AH361="",'INFORME DIARIO MAQUINARIA'!$AH361=0),"",ROUND('INFORME DIARIO MAQUINARIA'!$O361/'INFORME DIARIO MAQUINARIA'!$AH361,1))</f>
        <v/>
      </c>
      <c r="AS361" s="189" t="str">
        <f>IFERROR(IF(OR(V361="",AE361="",V361&lt;=0,AE361&lt;0),"",AE361/V361),"")</f>
        <v/>
      </c>
      <c r="AT361" s="106"/>
      <c r="AU361" s="106"/>
      <c r="AV361" s="106"/>
      <c r="AW361" s="106"/>
      <c r="AX361" s="106"/>
      <c r="AY361" s="106"/>
      <c r="AZ361" s="121"/>
    </row>
    <row r="362" spans="1:52" s="334" customFormat="1" ht="43.5" hidden="1" customHeight="1" x14ac:dyDescent="0.25">
      <c r="B362" s="268">
        <v>46217</v>
      </c>
      <c r="C362" s="309" t="s">
        <v>59</v>
      </c>
      <c r="D362" s="201">
        <v>1</v>
      </c>
      <c r="E362" s="201" t="s">
        <v>118</v>
      </c>
      <c r="F362" s="201" t="s">
        <v>524</v>
      </c>
      <c r="G362" s="201">
        <v>10</v>
      </c>
      <c r="H362" s="201" t="s">
        <v>572</v>
      </c>
      <c r="I362" s="201">
        <v>188</v>
      </c>
      <c r="J362" s="201"/>
      <c r="K362" s="201" t="s">
        <v>573</v>
      </c>
      <c r="L362" s="201"/>
      <c r="M362" s="201"/>
      <c r="N362" s="201">
        <v>3</v>
      </c>
      <c r="O362" s="201">
        <v>36</v>
      </c>
      <c r="P362" s="209"/>
      <c r="Q362" s="205"/>
      <c r="R362" s="204"/>
      <c r="S362" s="204">
        <f>'INFORME DIARIO MAQUINARIA'!$R362-'INFORME DIARIO MAQUINARIA'!$Q362</f>
        <v>0</v>
      </c>
      <c r="T362" s="203"/>
      <c r="U362" s="106"/>
      <c r="V362" s="106" t="str">
        <f>IF(U362-T362=0,"",U362-T362)</f>
        <v/>
      </c>
      <c r="W362" s="106"/>
      <c r="X362" s="106"/>
      <c r="Y362" s="106" t="str">
        <f>IF(X362-W362=0,"",X362-W362)</f>
        <v/>
      </c>
      <c r="Z362" s="106"/>
      <c r="AA362" s="106"/>
      <c r="AB362" s="106">
        <f>'INFORME DIARIO MAQUINARIA'!$AA362-'INFORME DIARIO MAQUINARIA'!$Z362</f>
        <v>0</v>
      </c>
      <c r="AC362" s="106"/>
      <c r="AD362" s="106"/>
      <c r="AE362" s="106" t="str">
        <f>IF(AD362-AC362=0,"",AD362-AC362)</f>
        <v/>
      </c>
      <c r="AF362" s="106"/>
      <c r="AG362" s="106"/>
      <c r="AH362" s="106" t="str">
        <f>IF(AG362-AF362=0,"",AG362-AF362)</f>
        <v/>
      </c>
      <c r="AI362" s="106"/>
      <c r="AJ362" s="106"/>
      <c r="AK362" s="106"/>
      <c r="AL362" s="106"/>
      <c r="AM362" s="106" t="str">
        <f>IF((AK362+AJ362)-AL362=0,"",(AK362+AJ362)-AL362)</f>
        <v/>
      </c>
      <c r="AN362" s="120" t="str">
        <f>IF(OR(AM362="",V362="",V362=0),"",ROUND(AM362/V362,2))</f>
        <v/>
      </c>
      <c r="AO362" s="106" t="str">
        <f>IF(OR(Y362="",AM362="",AM362=0),"",ROUND(Y362/AM362,2))</f>
        <v/>
      </c>
      <c r="AP362" s="106" t="str">
        <f>IF(OR(AM362="",Y362="",Y362=0),"",ROUND(AM362/Y362,2))</f>
        <v/>
      </c>
      <c r="AQ362" s="106" t="str">
        <f>IF(OR(L362="",V362="",V362=0),"",ROUND(L362/V362,1))</f>
        <v/>
      </c>
      <c r="AR362" s="106" t="str">
        <f>IF(OR('INFORME DIARIO MAQUINARIA'!$O362="",'INFORME DIARIO MAQUINARIA'!$AH362="",'INFORME DIARIO MAQUINARIA'!$AH362=0),"",ROUND('INFORME DIARIO MAQUINARIA'!$O362/'INFORME DIARIO MAQUINARIA'!$AH362,1))</f>
        <v/>
      </c>
      <c r="AS362" s="189" t="str">
        <f>IFERROR(IF(OR(V362="",AE362="",V362&lt;=0,AE362&lt;0),"",AE362/V362),"")</f>
        <v/>
      </c>
      <c r="AT362" s="106"/>
      <c r="AU362" s="106"/>
      <c r="AV362" s="106"/>
      <c r="AW362" s="106"/>
      <c r="AX362" s="106"/>
      <c r="AY362" s="106"/>
      <c r="AZ362" s="121"/>
    </row>
    <row r="363" spans="1:52" s="335" customFormat="1" ht="40.5" hidden="1" customHeight="1" thickBot="1" x14ac:dyDescent="0.3">
      <c r="A363" s="334"/>
      <c r="B363" s="268">
        <v>46217</v>
      </c>
      <c r="C363" s="309" t="s">
        <v>59</v>
      </c>
      <c r="D363" s="201">
        <v>1</v>
      </c>
      <c r="E363" s="201" t="s">
        <v>155</v>
      </c>
      <c r="F363" s="201" t="s">
        <v>81</v>
      </c>
      <c r="G363" s="201">
        <v>10</v>
      </c>
      <c r="H363" s="201" t="s">
        <v>572</v>
      </c>
      <c r="I363" s="201">
        <v>188</v>
      </c>
      <c r="J363" s="201"/>
      <c r="K363" s="201" t="s">
        <v>429</v>
      </c>
      <c r="L363" s="201"/>
      <c r="M363" s="201"/>
      <c r="N363" s="201">
        <v>3</v>
      </c>
      <c r="O363" s="201">
        <v>36</v>
      </c>
      <c r="P363" s="209"/>
      <c r="Q363" s="205"/>
      <c r="R363" s="204"/>
      <c r="S363" s="204">
        <f>'INFORME DIARIO MAQUINARIA'!$R363-'INFORME DIARIO MAQUINARIA'!$Q363</f>
        <v>0</v>
      </c>
      <c r="T363" s="203"/>
      <c r="U363" s="106"/>
      <c r="V363" s="106" t="str">
        <f>IF(U363-T363=0,"",U363-T363)</f>
        <v/>
      </c>
      <c r="W363" s="106"/>
      <c r="X363" s="106"/>
      <c r="Y363" s="106" t="str">
        <f>IF(X363-W363=0,"",X363-W363)</f>
        <v/>
      </c>
      <c r="Z363" s="106"/>
      <c r="AA363" s="106"/>
      <c r="AB363" s="106">
        <f>'INFORME DIARIO MAQUINARIA'!$AA363-'INFORME DIARIO MAQUINARIA'!$Z363</f>
        <v>0</v>
      </c>
      <c r="AC363" s="106"/>
      <c r="AD363" s="106"/>
      <c r="AE363" s="106" t="str">
        <f>IF(AD363-AC363=0,"",AD363-AC363)</f>
        <v/>
      </c>
      <c r="AF363" s="106"/>
      <c r="AG363" s="106"/>
      <c r="AH363" s="106" t="str">
        <f>IF(AG363-AF363=0,"",AG363-AF363)</f>
        <v/>
      </c>
      <c r="AI363" s="106"/>
      <c r="AJ363" s="106"/>
      <c r="AK363" s="106"/>
      <c r="AL363" s="106"/>
      <c r="AM363" s="106" t="str">
        <f>IF((AK363+AJ363)-AL363=0,"",(AK363+AJ363)-AL363)</f>
        <v/>
      </c>
      <c r="AN363" s="120" t="str">
        <f>IF(OR(AM363="",V363="",V363=0),"",ROUND(AM363/V363,2))</f>
        <v/>
      </c>
      <c r="AO363" s="106" t="str">
        <f>IF(OR(Y363="",AM363="",AM363=0),"",ROUND(Y363/AM363,2))</f>
        <v/>
      </c>
      <c r="AP363" s="106" t="str">
        <f>IF(OR(AM363="",Y363="",Y363=0),"",ROUND(AM363/Y363,2))</f>
        <v/>
      </c>
      <c r="AQ363" s="106" t="str">
        <f>IF(OR(L363="",V363="",V363=0),"",ROUND(L363/V363,1))</f>
        <v/>
      </c>
      <c r="AR363" s="106" t="str">
        <f>IF(OR('INFORME DIARIO MAQUINARIA'!$O363="",'INFORME DIARIO MAQUINARIA'!$AH363="",'INFORME DIARIO MAQUINARIA'!$AH363=0),"",ROUND('INFORME DIARIO MAQUINARIA'!$O363/'INFORME DIARIO MAQUINARIA'!$AH363,1))</f>
        <v/>
      </c>
      <c r="AS363" s="189" t="str">
        <f>IFERROR(IF(OR(V363="",AE363="",V363&lt;=0,AE363&lt;0),"",AE363/V363),"")</f>
        <v/>
      </c>
      <c r="AT363" s="106"/>
      <c r="AU363" s="106"/>
      <c r="AV363" s="106"/>
      <c r="AW363" s="106"/>
      <c r="AX363" s="106"/>
      <c r="AY363" s="106"/>
      <c r="AZ363" s="121"/>
    </row>
    <row r="364" spans="1:52" s="334" customFormat="1" ht="40.5" hidden="1" customHeight="1" x14ac:dyDescent="0.25">
      <c r="B364" s="252">
        <v>46217</v>
      </c>
      <c r="C364" s="212" t="s">
        <v>59</v>
      </c>
      <c r="D364" s="212">
        <v>1</v>
      </c>
      <c r="E364" s="212" t="s">
        <v>164</v>
      </c>
      <c r="F364" s="212" t="s">
        <v>263</v>
      </c>
      <c r="G364" s="212">
        <v>15</v>
      </c>
      <c r="H364" s="212" t="s">
        <v>571</v>
      </c>
      <c r="I364" s="212" t="s">
        <v>428</v>
      </c>
      <c r="J364" s="212"/>
      <c r="K364" s="212" t="s">
        <v>365</v>
      </c>
      <c r="L364" s="212">
        <v>1743</v>
      </c>
      <c r="M364" s="212"/>
      <c r="N364" s="212"/>
      <c r="O364" s="212"/>
      <c r="P364" s="211"/>
      <c r="Q364" s="205"/>
      <c r="R364" s="204"/>
      <c r="S364" s="204">
        <f>'INFORME DIARIO MAQUINARIA'!$R364-'INFORME DIARIO MAQUINARIA'!$Q364</f>
        <v>0</v>
      </c>
      <c r="T364" s="203"/>
      <c r="U364" s="106"/>
      <c r="V364" s="106" t="str">
        <f>IF(U364-T364=0,"",U364-T364)</f>
        <v/>
      </c>
      <c r="W364" s="106"/>
      <c r="X364" s="106"/>
      <c r="Y364" s="106" t="str">
        <f>IF(X364-W364=0,"",X364-W364)</f>
        <v/>
      </c>
      <c r="Z364" s="106"/>
      <c r="AA364" s="106"/>
      <c r="AB364" s="106">
        <f>'INFORME DIARIO MAQUINARIA'!$AA364-'INFORME DIARIO MAQUINARIA'!$Z364</f>
        <v>0</v>
      </c>
      <c r="AC364" s="106"/>
      <c r="AD364" s="106"/>
      <c r="AE364" s="106" t="str">
        <f>IF(AD364-AC364=0,"",AD364-AC364)</f>
        <v/>
      </c>
      <c r="AF364" s="106"/>
      <c r="AG364" s="106"/>
      <c r="AH364" s="106" t="str">
        <f>IF(AG364-AF364=0,"",AG364-AF364)</f>
        <v/>
      </c>
      <c r="AI364" s="106"/>
      <c r="AJ364" s="106"/>
      <c r="AK364" s="106"/>
      <c r="AL364" s="106"/>
      <c r="AM364" s="106" t="str">
        <f>IF((AK364+AJ364)-AL364=0,"",(AK364+AJ364)-AL364)</f>
        <v/>
      </c>
      <c r="AN364" s="120" t="str">
        <f>IF(OR(AM364="",V364="",V364=0),"",ROUND(AM364/V364,2))</f>
        <v/>
      </c>
      <c r="AO364" s="106" t="str">
        <f>IF(OR(Y364="",AM364="",AM364=0),"",ROUND(Y364/AM364,2))</f>
        <v/>
      </c>
      <c r="AP364" s="106" t="str">
        <f>IF(OR(AM364="",Y364="",Y364=0),"",ROUND(AM364/Y364,2))</f>
        <v/>
      </c>
      <c r="AQ364" s="106" t="str">
        <f>IF(OR(L364="",V364="",V364=0),"",ROUND(L364/V364,1))</f>
        <v/>
      </c>
      <c r="AR364" s="106" t="str">
        <f>IF(OR('INFORME DIARIO MAQUINARIA'!$O364="",'INFORME DIARIO MAQUINARIA'!$AH364="",'INFORME DIARIO MAQUINARIA'!$AH364=0),"",ROUND('INFORME DIARIO MAQUINARIA'!$O364/'INFORME DIARIO MAQUINARIA'!$AH364,1))</f>
        <v/>
      </c>
      <c r="AS364" s="189" t="str">
        <f>IFERROR(IF(OR(V364="",AE364="",V364&lt;=0,AE364&lt;0),"",AE364/V364),"")</f>
        <v/>
      </c>
      <c r="AT364" s="106"/>
      <c r="AU364" s="106"/>
      <c r="AV364" s="106"/>
      <c r="AW364" s="106"/>
      <c r="AX364" s="106"/>
      <c r="AY364" s="106"/>
      <c r="AZ364" s="121"/>
    </row>
    <row r="365" spans="1:52" s="334" customFormat="1" ht="40.5" hidden="1" customHeight="1" x14ac:dyDescent="0.25">
      <c r="B365" s="268">
        <v>46217</v>
      </c>
      <c r="C365" s="201" t="s">
        <v>59</v>
      </c>
      <c r="D365" s="201">
        <v>1</v>
      </c>
      <c r="E365" s="201" t="s">
        <v>447</v>
      </c>
      <c r="F365" s="201" t="s">
        <v>211</v>
      </c>
      <c r="G365" s="201">
        <v>15</v>
      </c>
      <c r="H365" s="201"/>
      <c r="I365" s="201"/>
      <c r="J365" s="201"/>
      <c r="K365" s="201" t="s">
        <v>182</v>
      </c>
      <c r="L365" s="201"/>
      <c r="M365" s="201">
        <v>84</v>
      </c>
      <c r="N365" s="201"/>
      <c r="O365" s="201"/>
      <c r="P365" s="209"/>
      <c r="Q365" s="205"/>
      <c r="R365" s="204"/>
      <c r="S365" s="204">
        <f>'INFORME DIARIO MAQUINARIA'!$R365-'INFORME DIARIO MAQUINARIA'!$Q365</f>
        <v>0</v>
      </c>
      <c r="T365" s="203"/>
      <c r="U365" s="106"/>
      <c r="V365" s="106" t="str">
        <f>IF(U365-T365=0,"",U365-T365)</f>
        <v/>
      </c>
      <c r="W365" s="106"/>
      <c r="X365" s="106"/>
      <c r="Y365" s="106" t="str">
        <f>IF(X365-W365=0,"",X365-W365)</f>
        <v/>
      </c>
      <c r="Z365" s="106"/>
      <c r="AA365" s="106"/>
      <c r="AB365" s="106">
        <f>'INFORME DIARIO MAQUINARIA'!$AA365-'INFORME DIARIO MAQUINARIA'!$Z365</f>
        <v>0</v>
      </c>
      <c r="AC365" s="106"/>
      <c r="AD365" s="106"/>
      <c r="AE365" s="106" t="str">
        <f>IF(AD365-AC365=0,"",AD365-AC365)</f>
        <v/>
      </c>
      <c r="AF365" s="106"/>
      <c r="AG365" s="106"/>
      <c r="AH365" s="106" t="str">
        <f>IF(AG365-AF365=0,"",AG365-AF365)</f>
        <v/>
      </c>
      <c r="AI365" s="106"/>
      <c r="AJ365" s="106"/>
      <c r="AK365" s="106"/>
      <c r="AL365" s="106"/>
      <c r="AM365" s="106" t="str">
        <f>IF((AK365+AJ365)-AL365=0,"",(AK365+AJ365)-AL365)</f>
        <v/>
      </c>
      <c r="AN365" s="120" t="str">
        <f>IF(OR(AM365="",V365="",V365=0),"",ROUND(AM365/V365,2))</f>
        <v/>
      </c>
      <c r="AO365" s="106" t="str">
        <f>IF(OR(Y365="",AM365="",AM365=0),"",ROUND(Y365/AM365,2))</f>
        <v/>
      </c>
      <c r="AP365" s="106" t="str">
        <f>IF(OR(AM365="",Y365="",Y365=0),"",ROUND(AM365/Y365,2))</f>
        <v/>
      </c>
      <c r="AQ365" s="106" t="str">
        <f>IF(OR(L365="",V365="",V365=0),"",ROUND(L365/V365,1))</f>
        <v/>
      </c>
      <c r="AR365" s="106" t="str">
        <f>IF(OR('INFORME DIARIO MAQUINARIA'!$O365="",'INFORME DIARIO MAQUINARIA'!$AH365="",'INFORME DIARIO MAQUINARIA'!$AH365=0),"",ROUND('INFORME DIARIO MAQUINARIA'!$O365/'INFORME DIARIO MAQUINARIA'!$AH365,1))</f>
        <v/>
      </c>
      <c r="AS365" s="189" t="str">
        <f>IFERROR(IF(OR(V365="",AE365="",V365&lt;=0,AE365&lt;0),"",AE365/V365),"")</f>
        <v/>
      </c>
      <c r="AT365" s="106"/>
      <c r="AU365" s="106"/>
      <c r="AV365" s="106"/>
      <c r="AW365" s="106"/>
      <c r="AX365" s="106"/>
      <c r="AY365" s="106"/>
      <c r="AZ365" s="121"/>
    </row>
    <row r="366" spans="1:52" s="334" customFormat="1" ht="40.5" hidden="1" customHeight="1" x14ac:dyDescent="0.25">
      <c r="B366" s="268">
        <v>46217</v>
      </c>
      <c r="C366" s="201" t="s">
        <v>59</v>
      </c>
      <c r="D366" s="201">
        <v>1</v>
      </c>
      <c r="E366" s="201" t="s">
        <v>100</v>
      </c>
      <c r="F366" s="201" t="s">
        <v>99</v>
      </c>
      <c r="G366" s="201">
        <v>15</v>
      </c>
      <c r="H366" s="201" t="s">
        <v>445</v>
      </c>
      <c r="I366" s="201"/>
      <c r="J366" s="201"/>
      <c r="K366" s="201" t="s">
        <v>429</v>
      </c>
      <c r="L366" s="201"/>
      <c r="M366" s="201"/>
      <c r="N366" s="201">
        <v>5</v>
      </c>
      <c r="O366" s="201">
        <v>60</v>
      </c>
      <c r="P366" s="209"/>
      <c r="Q366" s="205"/>
      <c r="R366" s="204"/>
      <c r="S366" s="204">
        <f>'INFORME DIARIO MAQUINARIA'!$R366-'INFORME DIARIO MAQUINARIA'!$Q366</f>
        <v>0</v>
      </c>
      <c r="T366" s="203"/>
      <c r="U366" s="106"/>
      <c r="V366" s="106" t="str">
        <f>IF(U366-T366=0,"",U366-T366)</f>
        <v/>
      </c>
      <c r="W366" s="106"/>
      <c r="X366" s="106"/>
      <c r="Y366" s="106" t="str">
        <f>IF(X366-W366=0,"",X366-W366)</f>
        <v/>
      </c>
      <c r="Z366" s="106"/>
      <c r="AA366" s="106"/>
      <c r="AB366" s="106">
        <f>'INFORME DIARIO MAQUINARIA'!$AA366-'INFORME DIARIO MAQUINARIA'!$Z366</f>
        <v>0</v>
      </c>
      <c r="AC366" s="106"/>
      <c r="AD366" s="106"/>
      <c r="AE366" s="106" t="str">
        <f>IF(AD366-AC366=0,"",AD366-AC366)</f>
        <v/>
      </c>
      <c r="AF366" s="106"/>
      <c r="AG366" s="106"/>
      <c r="AH366" s="106" t="str">
        <f>IF(AG366-AF366=0,"",AG366-AF366)</f>
        <v/>
      </c>
      <c r="AI366" s="106"/>
      <c r="AJ366" s="106"/>
      <c r="AK366" s="106"/>
      <c r="AL366" s="106"/>
      <c r="AM366" s="106" t="str">
        <f>IF((AK366+AJ366)-AL366=0,"",(AK366+AJ366)-AL366)</f>
        <v/>
      </c>
      <c r="AN366" s="120" t="str">
        <f>IF(OR(AM366="",V366="",V366=0),"",ROUND(AM366/V366,2))</f>
        <v/>
      </c>
      <c r="AO366" s="106" t="str">
        <f>IF(OR(Y366="",AM366="",AM366=0),"",ROUND(Y366/AM366,2))</f>
        <v/>
      </c>
      <c r="AP366" s="106" t="str">
        <f>IF(OR(AM366="",Y366="",Y366=0),"",ROUND(AM366/Y366,2))</f>
        <v/>
      </c>
      <c r="AQ366" s="106" t="str">
        <f>IF(OR(L366="",V366="",V366=0),"",ROUND(L366/V366,1))</f>
        <v/>
      </c>
      <c r="AR366" s="106" t="str">
        <f>IF(OR('INFORME DIARIO MAQUINARIA'!$O366="",'INFORME DIARIO MAQUINARIA'!$AH366="",'INFORME DIARIO MAQUINARIA'!$AH366=0),"",ROUND('INFORME DIARIO MAQUINARIA'!$O366/'INFORME DIARIO MAQUINARIA'!$AH366,1))</f>
        <v/>
      </c>
      <c r="AS366" s="189" t="str">
        <f>IFERROR(IF(OR(V366="",AE366="",V366&lt;=0,AE366&lt;0),"",AE366/V366),"")</f>
        <v/>
      </c>
      <c r="AT366" s="106"/>
      <c r="AU366" s="106"/>
      <c r="AV366" s="106"/>
      <c r="AW366" s="106"/>
      <c r="AX366" s="106"/>
      <c r="AY366" s="106"/>
      <c r="AZ366" s="121"/>
    </row>
    <row r="367" spans="1:52" s="334" customFormat="1" ht="40.5" hidden="1" customHeight="1" thickBot="1" x14ac:dyDescent="0.3">
      <c r="B367" s="268">
        <v>46217</v>
      </c>
      <c r="C367" s="201" t="s">
        <v>59</v>
      </c>
      <c r="D367" s="201">
        <v>1</v>
      </c>
      <c r="E367" s="201" t="s">
        <v>100</v>
      </c>
      <c r="F367" s="201" t="s">
        <v>99</v>
      </c>
      <c r="G367" s="201">
        <v>15</v>
      </c>
      <c r="H367" s="201" t="s">
        <v>571</v>
      </c>
      <c r="I367" s="316" t="s">
        <v>428</v>
      </c>
      <c r="J367" s="316"/>
      <c r="K367" s="201" t="s">
        <v>429</v>
      </c>
      <c r="L367" s="201"/>
      <c r="M367" s="201"/>
      <c r="N367" s="201">
        <v>2</v>
      </c>
      <c r="O367" s="201">
        <v>24</v>
      </c>
      <c r="P367" s="209"/>
      <c r="Q367" s="205"/>
      <c r="R367" s="204"/>
      <c r="S367" s="204">
        <f>'INFORME DIARIO MAQUINARIA'!$R367-'INFORME DIARIO MAQUINARIA'!$Q367</f>
        <v>0</v>
      </c>
      <c r="T367" s="203"/>
      <c r="U367" s="106"/>
      <c r="V367" s="106" t="str">
        <f>IF(U367-T367=0,"",U367-T367)</f>
        <v/>
      </c>
      <c r="W367" s="106"/>
      <c r="X367" s="106"/>
      <c r="Y367" s="106" t="str">
        <f>IF(X367-W367=0,"",X367-W367)</f>
        <v/>
      </c>
      <c r="Z367" s="106"/>
      <c r="AA367" s="106"/>
      <c r="AB367" s="106">
        <f>'INFORME DIARIO MAQUINARIA'!$AA367-'INFORME DIARIO MAQUINARIA'!$Z367</f>
        <v>0</v>
      </c>
      <c r="AC367" s="106"/>
      <c r="AD367" s="106"/>
      <c r="AE367" s="106" t="str">
        <f>IF(AD367-AC367=0,"",AD367-AC367)</f>
        <v/>
      </c>
      <c r="AF367" s="106"/>
      <c r="AG367" s="106"/>
      <c r="AH367" s="106" t="str">
        <f>IF(AG367-AF367=0,"",AG367-AF367)</f>
        <v/>
      </c>
      <c r="AI367" s="106"/>
      <c r="AJ367" s="106"/>
      <c r="AK367" s="106"/>
      <c r="AL367" s="106"/>
      <c r="AM367" s="106" t="str">
        <f>IF((AK367+AJ367)-AL367=0,"",(AK367+AJ367)-AL367)</f>
        <v/>
      </c>
      <c r="AN367" s="120" t="str">
        <f>IF(OR(AM367="",V367="",V367=0),"",ROUND(AM367/V367,2))</f>
        <v/>
      </c>
      <c r="AO367" s="106" t="str">
        <f>IF(OR(Y367="",AM367="",AM367=0),"",ROUND(Y367/AM367,2))</f>
        <v/>
      </c>
      <c r="AP367" s="106" t="str">
        <f>IF(OR(AM367="",Y367="",Y367=0),"",ROUND(AM367/Y367,2))</f>
        <v/>
      </c>
      <c r="AQ367" s="106" t="str">
        <f>IF(OR(L367="",V367="",V367=0),"",ROUND(L367/V367,1))</f>
        <v/>
      </c>
      <c r="AR367" s="106" t="str">
        <f>IF(OR('INFORME DIARIO MAQUINARIA'!$O367="",'INFORME DIARIO MAQUINARIA'!$AH367="",'INFORME DIARIO MAQUINARIA'!$AH367=0),"",ROUND('INFORME DIARIO MAQUINARIA'!$O367/'INFORME DIARIO MAQUINARIA'!$AH367,1))</f>
        <v/>
      </c>
      <c r="AS367" s="189" t="str">
        <f>IFERROR(IF(OR(V367="",AE367="",V367&lt;=0,AE367&lt;0),"",AE367/V367),"")</f>
        <v/>
      </c>
      <c r="AT367" s="106"/>
      <c r="AU367" s="106"/>
      <c r="AV367" s="106"/>
      <c r="AW367" s="106"/>
      <c r="AX367" s="106"/>
      <c r="AY367" s="106"/>
      <c r="AZ367" s="121"/>
    </row>
    <row r="368" spans="1:52" s="235" customFormat="1" ht="44.25" hidden="1" customHeight="1" x14ac:dyDescent="0.25">
      <c r="B368" s="252">
        <v>46218</v>
      </c>
      <c r="C368" s="212" t="s">
        <v>57</v>
      </c>
      <c r="D368" s="212">
        <v>1</v>
      </c>
      <c r="E368" s="212" t="s">
        <v>170</v>
      </c>
      <c r="F368" s="212" t="s">
        <v>459</v>
      </c>
      <c r="G368" s="212">
        <v>13</v>
      </c>
      <c r="H368" s="212" t="s">
        <v>567</v>
      </c>
      <c r="I368" s="212" t="s">
        <v>428</v>
      </c>
      <c r="J368" s="212"/>
      <c r="K368" s="212" t="s">
        <v>570</v>
      </c>
      <c r="L368" s="212">
        <v>2950</v>
      </c>
      <c r="M368" s="212"/>
      <c r="N368" s="212"/>
      <c r="O368" s="212"/>
      <c r="P368" s="211"/>
      <c r="Q368" s="205"/>
      <c r="R368" s="204"/>
      <c r="S368" s="204">
        <f>'INFORME DIARIO MAQUINARIA'!$R368-'INFORME DIARIO MAQUINARIA'!$Q368</f>
        <v>0</v>
      </c>
      <c r="T368" s="203"/>
      <c r="U368" s="106"/>
      <c r="V368" s="106" t="str">
        <f>IF(U368-T368=0,"",U368-T368)</f>
        <v/>
      </c>
      <c r="W368" s="106"/>
      <c r="X368" s="106"/>
      <c r="Y368" s="106" t="str">
        <f>IF(X368-W368=0,"",X368-W368)</f>
        <v/>
      </c>
      <c r="Z368" s="106"/>
      <c r="AA368" s="106"/>
      <c r="AB368" s="106">
        <f>'INFORME DIARIO MAQUINARIA'!$AA368-'INFORME DIARIO MAQUINARIA'!$Z368</f>
        <v>0</v>
      </c>
      <c r="AC368" s="106"/>
      <c r="AD368" s="106"/>
      <c r="AE368" s="106" t="str">
        <f>IF(AD368-AC368=0,"",AD368-AC368)</f>
        <v/>
      </c>
      <c r="AF368" s="106"/>
      <c r="AG368" s="106"/>
      <c r="AH368" s="106" t="str">
        <f>IF(AG368-AF368=0,"",AG368-AF368)</f>
        <v/>
      </c>
      <c r="AI368" s="106"/>
      <c r="AJ368" s="106"/>
      <c r="AK368" s="106"/>
      <c r="AL368" s="106"/>
      <c r="AM368" s="106" t="str">
        <f>IF((AK368+AJ368)-AL368=0,"",(AK368+AJ368)-AL368)</f>
        <v/>
      </c>
      <c r="AN368" s="120" t="str">
        <f>IF(OR(AM368="",V368="",V368=0),"",ROUND(AM368/V368,2))</f>
        <v/>
      </c>
      <c r="AO368" s="106" t="str">
        <f>IF(OR(Y368="",AM368="",AM368=0),"",ROUND(Y368/AM368,2))</f>
        <v/>
      </c>
      <c r="AP368" s="106" t="str">
        <f>IF(OR(AM368="",Y368="",Y368=0),"",ROUND(AM368/Y368,2))</f>
        <v/>
      </c>
      <c r="AQ368" s="106" t="str">
        <f>IF(OR(L368="",V368="",V368=0),"",ROUND(L368/V368,1))</f>
        <v/>
      </c>
      <c r="AR368" s="106" t="str">
        <f>IF(OR('INFORME DIARIO MAQUINARIA'!$O368="",'INFORME DIARIO MAQUINARIA'!$AH368="",'INFORME DIARIO MAQUINARIA'!$AH368=0),"",ROUND('INFORME DIARIO MAQUINARIA'!$O368/'INFORME DIARIO MAQUINARIA'!$AH368,1))</f>
        <v/>
      </c>
      <c r="AS368" s="189" t="str">
        <f>IFERROR(IF(OR(V368="",AE368="",V368&lt;=0,AE368&lt;0),"",AE368/V368),"")</f>
        <v/>
      </c>
      <c r="AT368" s="106"/>
      <c r="AU368" s="106"/>
      <c r="AV368" s="106"/>
      <c r="AW368" s="106"/>
      <c r="AX368" s="106"/>
      <c r="AY368" s="106"/>
      <c r="AZ368" s="121"/>
    </row>
    <row r="369" spans="2:52" s="235" customFormat="1" ht="36" hidden="1" customHeight="1" x14ac:dyDescent="0.25">
      <c r="B369" s="268">
        <v>46218</v>
      </c>
      <c r="C369" s="201" t="s">
        <v>57</v>
      </c>
      <c r="D369" s="201">
        <v>1</v>
      </c>
      <c r="E369" s="201" t="s">
        <v>206</v>
      </c>
      <c r="F369" s="201" t="s">
        <v>88</v>
      </c>
      <c r="G369" s="201">
        <v>13</v>
      </c>
      <c r="H369" s="201" t="s">
        <v>569</v>
      </c>
      <c r="I369" s="201" t="s">
        <v>428</v>
      </c>
      <c r="J369" s="201"/>
      <c r="K369" s="201" t="s">
        <v>568</v>
      </c>
      <c r="L369" s="201"/>
      <c r="M369" s="201">
        <v>144</v>
      </c>
      <c r="N369" s="201"/>
      <c r="O369" s="201"/>
      <c r="P369" s="209"/>
      <c r="Q369" s="205"/>
      <c r="R369" s="204"/>
      <c r="S369" s="204">
        <f>'INFORME DIARIO MAQUINARIA'!$R369-'INFORME DIARIO MAQUINARIA'!$Q369</f>
        <v>0</v>
      </c>
      <c r="T369" s="203"/>
      <c r="U369" s="106"/>
      <c r="V369" s="106" t="str">
        <f>IF(U369-T369=0,"",U369-T369)</f>
        <v/>
      </c>
      <c r="W369" s="106"/>
      <c r="X369" s="106"/>
      <c r="Y369" s="106" t="str">
        <f>IF(X369-W369=0,"",X369-W369)</f>
        <v/>
      </c>
      <c r="Z369" s="106"/>
      <c r="AA369" s="106"/>
      <c r="AB369" s="106">
        <f>'INFORME DIARIO MAQUINARIA'!$AA369-'INFORME DIARIO MAQUINARIA'!$Z369</f>
        <v>0</v>
      </c>
      <c r="AC369" s="106"/>
      <c r="AD369" s="106"/>
      <c r="AE369" s="106" t="str">
        <f>IF(AD369-AC369=0,"",AD369-AC369)</f>
        <v/>
      </c>
      <c r="AF369" s="106"/>
      <c r="AG369" s="106"/>
      <c r="AH369" s="106" t="str">
        <f>IF(AG369-AF369=0,"",AG369-AF369)</f>
        <v/>
      </c>
      <c r="AI369" s="106"/>
      <c r="AJ369" s="106"/>
      <c r="AK369" s="106"/>
      <c r="AL369" s="106"/>
      <c r="AM369" s="106" t="str">
        <f>IF((AK369+AJ369)-AL369=0,"",(AK369+AJ369)-AL369)</f>
        <v/>
      </c>
      <c r="AN369" s="120" t="str">
        <f>IF(OR(AM369="",V369="",V369=0),"",ROUND(AM369/V369,2))</f>
        <v/>
      </c>
      <c r="AO369" s="106" t="str">
        <f>IF(OR(Y369="",AM369="",AM369=0),"",ROUND(Y369/AM369,2))</f>
        <v/>
      </c>
      <c r="AP369" s="106" t="str">
        <f>IF(OR(AM369="",Y369="",Y369=0),"",ROUND(AM369/Y369,2))</f>
        <v/>
      </c>
      <c r="AQ369" s="106" t="str">
        <f>IF(OR(L369="",V369="",V369=0),"",ROUND(L369/V369,1))</f>
        <v/>
      </c>
      <c r="AR369" s="106" t="str">
        <f>IF(OR('INFORME DIARIO MAQUINARIA'!$O369="",'INFORME DIARIO MAQUINARIA'!$AH369="",'INFORME DIARIO MAQUINARIA'!$AH369=0),"",ROUND('INFORME DIARIO MAQUINARIA'!$O369/'INFORME DIARIO MAQUINARIA'!$AH369,1))</f>
        <v/>
      </c>
      <c r="AS369" s="189" t="str">
        <f>IFERROR(IF(OR(V369="",AE369="",V369&lt;=0,AE369&lt;0),"",AE369/V369),"")</f>
        <v/>
      </c>
      <c r="AT369" s="106"/>
      <c r="AU369" s="106"/>
      <c r="AV369" s="106"/>
      <c r="AW369" s="106"/>
      <c r="AX369" s="106"/>
      <c r="AY369" s="106"/>
      <c r="AZ369" s="121"/>
    </row>
    <row r="370" spans="2:52" s="235" customFormat="1" ht="30.75" hidden="1" customHeight="1" x14ac:dyDescent="0.25">
      <c r="B370" s="268">
        <v>46218</v>
      </c>
      <c r="C370" s="201" t="s">
        <v>353</v>
      </c>
      <c r="D370" s="201">
        <v>1</v>
      </c>
      <c r="E370" s="201" t="s">
        <v>82</v>
      </c>
      <c r="F370" s="201" t="s">
        <v>239</v>
      </c>
      <c r="G370" s="201">
        <v>13</v>
      </c>
      <c r="H370" s="201" t="s">
        <v>567</v>
      </c>
      <c r="I370" s="201" t="s">
        <v>428</v>
      </c>
      <c r="J370" s="201"/>
      <c r="K370" s="201" t="s">
        <v>246</v>
      </c>
      <c r="L370" s="201"/>
      <c r="M370" s="201"/>
      <c r="N370" s="201">
        <v>6</v>
      </c>
      <c r="O370" s="201">
        <v>72</v>
      </c>
      <c r="P370" s="209"/>
      <c r="Q370" s="205"/>
      <c r="R370" s="204"/>
      <c r="S370" s="204">
        <f>'INFORME DIARIO MAQUINARIA'!$R370-'INFORME DIARIO MAQUINARIA'!$Q370</f>
        <v>0</v>
      </c>
      <c r="T370" s="203"/>
      <c r="U370" s="106"/>
      <c r="V370" s="106" t="str">
        <f>IF(U370-T370=0,"",U370-T370)</f>
        <v/>
      </c>
      <c r="W370" s="106"/>
      <c r="X370" s="106"/>
      <c r="Y370" s="106" t="str">
        <f>IF(X370-W370=0,"",X370-W370)</f>
        <v/>
      </c>
      <c r="Z370" s="106"/>
      <c r="AA370" s="106"/>
      <c r="AB370" s="106">
        <f>'INFORME DIARIO MAQUINARIA'!$AA370-'INFORME DIARIO MAQUINARIA'!$Z370</f>
        <v>0</v>
      </c>
      <c r="AC370" s="106"/>
      <c r="AD370" s="106"/>
      <c r="AE370" s="106" t="str">
        <f>IF(AD370-AC370=0,"",AD370-AC370)</f>
        <v/>
      </c>
      <c r="AF370" s="106"/>
      <c r="AG370" s="106"/>
      <c r="AH370" s="106" t="str">
        <f>IF(AG370-AF370=0,"",AG370-AF370)</f>
        <v/>
      </c>
      <c r="AI370" s="106"/>
      <c r="AJ370" s="106"/>
      <c r="AK370" s="106"/>
      <c r="AL370" s="106"/>
      <c r="AM370" s="106" t="str">
        <f>IF((AK370+AJ370)-AL370=0,"",(AK370+AJ370)-AL370)</f>
        <v/>
      </c>
      <c r="AN370" s="120" t="str">
        <f>IF(OR(AM370="",V370="",V370=0),"",ROUND(AM370/V370,2))</f>
        <v/>
      </c>
      <c r="AO370" s="106" t="str">
        <f>IF(OR(Y370="",AM370="",AM370=0),"",ROUND(Y370/AM370,2))</f>
        <v/>
      </c>
      <c r="AP370" s="106" t="str">
        <f>IF(OR(AM370="",Y370="",Y370=0),"",ROUND(AM370/Y370,2))</f>
        <v/>
      </c>
      <c r="AQ370" s="106" t="str">
        <f>IF(OR(L370="",V370="",V370=0),"",ROUND(L370/V370,1))</f>
        <v/>
      </c>
      <c r="AR370" s="106" t="str">
        <f>IF(OR('INFORME DIARIO MAQUINARIA'!$O370="",'INFORME DIARIO MAQUINARIA'!$AH370="",'INFORME DIARIO MAQUINARIA'!$AH370=0),"",ROUND('INFORME DIARIO MAQUINARIA'!$O370/'INFORME DIARIO MAQUINARIA'!$AH370,1))</f>
        <v/>
      </c>
      <c r="AS370" s="189" t="str">
        <f>IFERROR(IF(OR(V370="",AE370="",V370&lt;=0,AE370&lt;0),"",AE370/V370),"")</f>
        <v/>
      </c>
      <c r="AT370" s="106"/>
      <c r="AU370" s="106"/>
      <c r="AV370" s="106"/>
      <c r="AW370" s="106"/>
      <c r="AX370" s="106"/>
      <c r="AY370" s="106"/>
      <c r="AZ370" s="121"/>
    </row>
    <row r="371" spans="2:52" s="235" customFormat="1" ht="34.5" hidden="1" customHeight="1" thickBot="1" x14ac:dyDescent="0.3">
      <c r="B371" s="268">
        <v>46218</v>
      </c>
      <c r="C371" s="201" t="s">
        <v>353</v>
      </c>
      <c r="D371" s="201">
        <v>1</v>
      </c>
      <c r="E371" s="201" t="s">
        <v>195</v>
      </c>
      <c r="F371" s="201" t="s">
        <v>221</v>
      </c>
      <c r="G371" s="201">
        <v>13</v>
      </c>
      <c r="H371" s="201" t="s">
        <v>567</v>
      </c>
      <c r="I371" s="201" t="s">
        <v>428</v>
      </c>
      <c r="J371" s="201"/>
      <c r="K371" s="201" t="s">
        <v>246</v>
      </c>
      <c r="L371" s="201"/>
      <c r="M371" s="201"/>
      <c r="N371" s="201">
        <v>6</v>
      </c>
      <c r="O371" s="201">
        <v>72</v>
      </c>
      <c r="P371" s="209"/>
      <c r="Q371" s="205"/>
      <c r="R371" s="204"/>
      <c r="S371" s="204">
        <f>'INFORME DIARIO MAQUINARIA'!$R371-'INFORME DIARIO MAQUINARIA'!$Q371</f>
        <v>0</v>
      </c>
      <c r="T371" s="203"/>
      <c r="U371" s="106"/>
      <c r="V371" s="106" t="str">
        <f>IF(U371-T371=0,"",U371-T371)</f>
        <v/>
      </c>
      <c r="W371" s="106"/>
      <c r="X371" s="106"/>
      <c r="Y371" s="106" t="str">
        <f>IF(X371-W371=0,"",X371-W371)</f>
        <v/>
      </c>
      <c r="Z371" s="106"/>
      <c r="AA371" s="106"/>
      <c r="AB371" s="106">
        <f>'INFORME DIARIO MAQUINARIA'!$AA371-'INFORME DIARIO MAQUINARIA'!$Z371</f>
        <v>0</v>
      </c>
      <c r="AC371" s="106"/>
      <c r="AD371" s="106"/>
      <c r="AE371" s="106" t="str">
        <f>IF(AD371-AC371=0,"",AD371-AC371)</f>
        <v/>
      </c>
      <c r="AF371" s="106"/>
      <c r="AG371" s="106"/>
      <c r="AH371" s="106" t="str">
        <f>IF(AG371-AF371=0,"",AG371-AF371)</f>
        <v/>
      </c>
      <c r="AI371" s="106"/>
      <c r="AJ371" s="106"/>
      <c r="AK371" s="106"/>
      <c r="AL371" s="106"/>
      <c r="AM371" s="106" t="str">
        <f>IF((AK371+AJ371)-AL371=0,"",(AK371+AJ371)-AL371)</f>
        <v/>
      </c>
      <c r="AN371" s="120" t="str">
        <f>IF(OR(AM371="",V371="",V371=0),"",ROUND(AM371/V371,2))</f>
        <v/>
      </c>
      <c r="AO371" s="106" t="str">
        <f>IF(OR(Y371="",AM371="",AM371=0),"",ROUND(Y371/AM371,2))</f>
        <v/>
      </c>
      <c r="AP371" s="106" t="str">
        <f>IF(OR(AM371="",Y371="",Y371=0),"",ROUND(AM371/Y371,2))</f>
        <v/>
      </c>
      <c r="AQ371" s="106" t="str">
        <f>IF(OR(L371="",V371="",V371=0),"",ROUND(L371/V371,1))</f>
        <v/>
      </c>
      <c r="AR371" s="106" t="str">
        <f>IF(OR('INFORME DIARIO MAQUINARIA'!$O371="",'INFORME DIARIO MAQUINARIA'!$AH371="",'INFORME DIARIO MAQUINARIA'!$AH371=0),"",ROUND('INFORME DIARIO MAQUINARIA'!$O371/'INFORME DIARIO MAQUINARIA'!$AH371,1))</f>
        <v/>
      </c>
      <c r="AS371" s="189" t="str">
        <f>IFERROR(IF(OR(V371="",AE371="",V371&lt;=0,AE371&lt;0),"",AE371/V371),"")</f>
        <v/>
      </c>
      <c r="AT371" s="106"/>
      <c r="AU371" s="106"/>
      <c r="AV371" s="106"/>
      <c r="AW371" s="106"/>
      <c r="AX371" s="106"/>
      <c r="AY371" s="106"/>
      <c r="AZ371" s="121"/>
    </row>
    <row r="372" spans="2:52" s="235" customFormat="1" ht="42" hidden="1" customHeight="1" x14ac:dyDescent="0.25">
      <c r="B372" s="252">
        <v>46218</v>
      </c>
      <c r="C372" s="311" t="s">
        <v>57</v>
      </c>
      <c r="D372" s="212">
        <v>1</v>
      </c>
      <c r="E372" s="212" t="s">
        <v>387</v>
      </c>
      <c r="F372" s="212" t="s">
        <v>386</v>
      </c>
      <c r="G372" s="212">
        <v>14</v>
      </c>
      <c r="H372" s="212" t="s">
        <v>564</v>
      </c>
      <c r="I372" s="212"/>
      <c r="J372" s="212"/>
      <c r="K372" s="212" t="s">
        <v>566</v>
      </c>
      <c r="L372" s="212">
        <v>1870</v>
      </c>
      <c r="M372" s="212"/>
      <c r="N372" s="212"/>
      <c r="O372" s="212"/>
      <c r="P372" s="211"/>
      <c r="Q372" s="205"/>
      <c r="R372" s="204"/>
      <c r="S372" s="204">
        <f>'INFORME DIARIO MAQUINARIA'!$R372-'INFORME DIARIO MAQUINARIA'!$Q372</f>
        <v>0</v>
      </c>
      <c r="T372" s="203"/>
      <c r="U372" s="106"/>
      <c r="V372" s="106" t="str">
        <f>IF(U372-T372=0,"",U372-T372)</f>
        <v/>
      </c>
      <c r="W372" s="106"/>
      <c r="X372" s="106"/>
      <c r="Y372" s="106" t="str">
        <f>IF(X372-W372=0,"",X372-W372)</f>
        <v/>
      </c>
      <c r="Z372" s="106"/>
      <c r="AA372" s="106"/>
      <c r="AB372" s="106">
        <f>'INFORME DIARIO MAQUINARIA'!$AA372-'INFORME DIARIO MAQUINARIA'!$Z372</f>
        <v>0</v>
      </c>
      <c r="AC372" s="106"/>
      <c r="AD372" s="106"/>
      <c r="AE372" s="106" t="str">
        <f>IF(AD372-AC372=0,"",AD372-AC372)</f>
        <v/>
      </c>
      <c r="AF372" s="106"/>
      <c r="AG372" s="106"/>
      <c r="AH372" s="106" t="str">
        <f>IF(AG372-AF372=0,"",AG372-AF372)</f>
        <v/>
      </c>
      <c r="AI372" s="106"/>
      <c r="AJ372" s="106"/>
      <c r="AK372" s="106"/>
      <c r="AL372" s="106"/>
      <c r="AM372" s="106" t="str">
        <f>IF((AK372+AJ372)-AL372=0,"",(AK372+AJ372)-AL372)</f>
        <v/>
      </c>
      <c r="AN372" s="120" t="str">
        <f>IF(OR(AM372="",V372="",V372=0),"",ROUND(AM372/V372,2))</f>
        <v/>
      </c>
      <c r="AO372" s="106" t="str">
        <f>IF(OR(Y372="",AM372="",AM372=0),"",ROUND(Y372/AM372,2))</f>
        <v/>
      </c>
      <c r="AP372" s="106" t="str">
        <f>IF(OR(AM372="",Y372="",Y372=0),"",ROUND(AM372/Y372,2))</f>
        <v/>
      </c>
      <c r="AQ372" s="106" t="str">
        <f>IF(OR(L372="",V372="",V372=0),"",ROUND(L372/V372,1))</f>
        <v/>
      </c>
      <c r="AR372" s="106" t="str">
        <f>IF(OR('INFORME DIARIO MAQUINARIA'!$O372="",'INFORME DIARIO MAQUINARIA'!$AH372="",'INFORME DIARIO MAQUINARIA'!$AH372=0),"",ROUND('INFORME DIARIO MAQUINARIA'!$O372/'INFORME DIARIO MAQUINARIA'!$AH372,1))</f>
        <v/>
      </c>
      <c r="AS372" s="189" t="str">
        <f>IFERROR(IF(OR(V372="",AE372="",V372&lt;=0,AE372&lt;0),"",AE372/V372),"")</f>
        <v/>
      </c>
      <c r="AT372" s="106"/>
      <c r="AU372" s="106"/>
      <c r="AV372" s="106"/>
      <c r="AW372" s="106"/>
      <c r="AX372" s="106"/>
      <c r="AY372" s="106"/>
      <c r="AZ372" s="121"/>
    </row>
    <row r="373" spans="2:52" s="235" customFormat="1" ht="45" hidden="1" customHeight="1" x14ac:dyDescent="0.25">
      <c r="B373" s="268">
        <v>46218</v>
      </c>
      <c r="C373" s="309" t="s">
        <v>222</v>
      </c>
      <c r="D373" s="201">
        <v>1</v>
      </c>
      <c r="E373" s="201" t="s">
        <v>187</v>
      </c>
      <c r="F373" s="201" t="s">
        <v>186</v>
      </c>
      <c r="G373" s="201">
        <v>14</v>
      </c>
      <c r="H373" s="201" t="s">
        <v>564</v>
      </c>
      <c r="I373" s="201"/>
      <c r="J373" s="201"/>
      <c r="K373" s="201" t="s">
        <v>565</v>
      </c>
      <c r="L373" s="201"/>
      <c r="M373" s="201">
        <v>120</v>
      </c>
      <c r="N373" s="201"/>
      <c r="O373" s="201"/>
      <c r="P373" s="209"/>
      <c r="Q373" s="205"/>
      <c r="R373" s="204"/>
      <c r="S373" s="156">
        <f>'INFORME DIARIO MAQUINARIA'!$R373-'INFORME DIARIO MAQUINARIA'!$Q373</f>
        <v>0</v>
      </c>
      <c r="T373" s="203"/>
      <c r="U373" s="106"/>
      <c r="V373" s="106" t="str">
        <f>IF(U373-T373=0,"",U373-T373)</f>
        <v/>
      </c>
      <c r="W373" s="106"/>
      <c r="X373" s="106"/>
      <c r="Y373" s="106" t="str">
        <f>IF(X373-W373=0,"",X373-W373)</f>
        <v/>
      </c>
      <c r="Z373" s="106"/>
      <c r="AA373" s="106"/>
      <c r="AB373" s="106">
        <f>'INFORME DIARIO MAQUINARIA'!$AA373-'INFORME DIARIO MAQUINARIA'!$Z373</f>
        <v>0</v>
      </c>
      <c r="AC373" s="106"/>
      <c r="AD373" s="106"/>
      <c r="AE373" s="106" t="str">
        <f>IF(AD373-AC373=0,"",AD373-AC373)</f>
        <v/>
      </c>
      <c r="AF373" s="106"/>
      <c r="AG373" s="106"/>
      <c r="AH373" s="106" t="str">
        <f>IF(AG373-AF373=0,"",AG373-AF373)</f>
        <v/>
      </c>
      <c r="AI373" s="106"/>
      <c r="AJ373" s="106"/>
      <c r="AK373" s="106"/>
      <c r="AL373" s="106"/>
      <c r="AM373" s="106" t="str">
        <f>IF((AK373+AJ373)-AL373=0,"",(AK373+AJ373)-AL373)</f>
        <v/>
      </c>
      <c r="AN373" s="120" t="str">
        <f>IF(OR(AM373="",V373="",V373=0),"",ROUND(AM373/V373,2))</f>
        <v/>
      </c>
      <c r="AO373" s="106" t="str">
        <f>IF(OR(Y373="",AM373="",AM373=0),"",ROUND(Y373/AM373,2))</f>
        <v/>
      </c>
      <c r="AP373" s="106" t="str">
        <f>IF(OR(AM373="",Y373="",Y373=0),"",ROUND(AM373/Y373,2))</f>
        <v/>
      </c>
      <c r="AQ373" s="106" t="str">
        <f>IF(OR(L373="",V373="",V373=0),"",ROUND(L373/V373,1))</f>
        <v/>
      </c>
      <c r="AR373" s="106" t="str">
        <f>IF(OR('INFORME DIARIO MAQUINARIA'!$O373="",'INFORME DIARIO MAQUINARIA'!$AH373="",'INFORME DIARIO MAQUINARIA'!$AH373=0),"",ROUND('INFORME DIARIO MAQUINARIA'!$O373/'INFORME DIARIO MAQUINARIA'!$AH373,1))</f>
        <v/>
      </c>
      <c r="AS373" s="189" t="str">
        <f>IFERROR(IF(OR(V373="",AE373="",V373&lt;=0,AE373&lt;0),"",AE373/V373),"")</f>
        <v/>
      </c>
      <c r="AT373" s="106"/>
      <c r="AU373" s="106"/>
      <c r="AV373" s="106"/>
      <c r="AW373" s="106"/>
      <c r="AX373" s="106"/>
      <c r="AY373" s="106"/>
      <c r="AZ373" s="121"/>
    </row>
    <row r="374" spans="2:52" s="235" customFormat="1" ht="44.25" hidden="1" customHeight="1" thickBot="1" x14ac:dyDescent="0.3">
      <c r="B374" s="268">
        <v>46218</v>
      </c>
      <c r="C374" s="309" t="s">
        <v>57</v>
      </c>
      <c r="D374" s="201">
        <v>1</v>
      </c>
      <c r="E374" s="201" t="s">
        <v>131</v>
      </c>
      <c r="F374" s="201" t="s">
        <v>130</v>
      </c>
      <c r="G374" s="201">
        <v>14</v>
      </c>
      <c r="H374" s="201" t="s">
        <v>564</v>
      </c>
      <c r="I374" s="201"/>
      <c r="J374" s="201"/>
      <c r="K374" s="201" t="s">
        <v>429</v>
      </c>
      <c r="L374" s="201"/>
      <c r="M374" s="201"/>
      <c r="N374" s="201">
        <v>10</v>
      </c>
      <c r="O374" s="201">
        <v>120</v>
      </c>
      <c r="P374" s="209"/>
      <c r="Q374" s="205"/>
      <c r="R374" s="204"/>
      <c r="S374" s="204">
        <f>'INFORME DIARIO MAQUINARIA'!$R374-'INFORME DIARIO MAQUINARIA'!$Q374</f>
        <v>0</v>
      </c>
      <c r="T374" s="203"/>
      <c r="U374" s="106"/>
      <c r="V374" s="106" t="str">
        <f>IF(U374-T374=0,"",U374-T374)</f>
        <v/>
      </c>
      <c r="W374" s="106"/>
      <c r="X374" s="106"/>
      <c r="Y374" s="106" t="str">
        <f>IF(X374-W374=0,"",X374-W374)</f>
        <v/>
      </c>
      <c r="Z374" s="106"/>
      <c r="AA374" s="106"/>
      <c r="AB374" s="106">
        <f>'INFORME DIARIO MAQUINARIA'!$AA374-'INFORME DIARIO MAQUINARIA'!$Z374</f>
        <v>0</v>
      </c>
      <c r="AC374" s="106"/>
      <c r="AD374" s="106"/>
      <c r="AE374" s="106" t="str">
        <f>IF(AD374-AC374=0,"",AD374-AC374)</f>
        <v/>
      </c>
      <c r="AF374" s="106"/>
      <c r="AG374" s="106"/>
      <c r="AH374" s="106" t="str">
        <f>IF(AG374-AF374=0,"",AG374-AF374)</f>
        <v/>
      </c>
      <c r="AI374" s="106"/>
      <c r="AJ374" s="106"/>
      <c r="AK374" s="106"/>
      <c r="AL374" s="106"/>
      <c r="AM374" s="106" t="str">
        <f>IF((AK374+AJ374)-AL374=0,"",(AK374+AJ374)-AL374)</f>
        <v/>
      </c>
      <c r="AN374" s="120" t="str">
        <f>IF(OR(AM374="",V374="",V374=0),"",ROUND(AM374/V374,2))</f>
        <v/>
      </c>
      <c r="AO374" s="106" t="str">
        <f>IF(OR(Y374="",AM374="",AM374=0),"",ROUND(Y374/AM374,2))</f>
        <v/>
      </c>
      <c r="AP374" s="106" t="str">
        <f>IF(OR(AM374="",Y374="",Y374=0),"",ROUND(AM374/Y374,2))</f>
        <v/>
      </c>
      <c r="AQ374" s="106" t="str">
        <f>IF(OR(L374="",V374="",V374=0),"",ROUND(L374/V374,1))</f>
        <v/>
      </c>
      <c r="AR374" s="106" t="str">
        <f>IF(OR('INFORME DIARIO MAQUINARIA'!$O374="",'INFORME DIARIO MAQUINARIA'!$AH374="",'INFORME DIARIO MAQUINARIA'!$AH374=0),"",ROUND('INFORME DIARIO MAQUINARIA'!$O374/'INFORME DIARIO MAQUINARIA'!$AH374,1))</f>
        <v/>
      </c>
      <c r="AS374" s="189" t="str">
        <f>IFERROR(IF(OR(V374="",AE374="",V374&lt;=0,AE374&lt;0),"",AE374/V374),"")</f>
        <v/>
      </c>
      <c r="AT374" s="106"/>
      <c r="AU374" s="106"/>
      <c r="AV374" s="106"/>
      <c r="AW374" s="106"/>
      <c r="AX374" s="106"/>
      <c r="AY374" s="106"/>
      <c r="AZ374" s="121"/>
    </row>
    <row r="375" spans="2:52" s="235" customFormat="1" ht="39.75" hidden="1" customHeight="1" x14ac:dyDescent="0.25">
      <c r="B375" s="252">
        <v>46218</v>
      </c>
      <c r="C375" s="212" t="s">
        <v>57</v>
      </c>
      <c r="D375" s="212">
        <v>1</v>
      </c>
      <c r="E375" s="212" t="s">
        <v>164</v>
      </c>
      <c r="F375" s="212" t="s">
        <v>163</v>
      </c>
      <c r="G375" s="212">
        <v>15</v>
      </c>
      <c r="H375" s="212" t="s">
        <v>561</v>
      </c>
      <c r="I375" s="212" t="s">
        <v>428</v>
      </c>
      <c r="J375" s="212"/>
      <c r="K375" s="212" t="s">
        <v>563</v>
      </c>
      <c r="L375" s="212">
        <v>1590</v>
      </c>
      <c r="M375" s="212"/>
      <c r="N375" s="212"/>
      <c r="O375" s="212"/>
      <c r="P375" s="211"/>
      <c r="Q375" s="205"/>
      <c r="R375" s="204"/>
      <c r="S375" s="204">
        <f>'INFORME DIARIO MAQUINARIA'!$R375-'INFORME DIARIO MAQUINARIA'!$Q375</f>
        <v>0</v>
      </c>
      <c r="T375" s="203"/>
      <c r="U375" s="106"/>
      <c r="V375" s="106" t="str">
        <f>IF(U375-T375=0,"",U375-T375)</f>
        <v/>
      </c>
      <c r="W375" s="106"/>
      <c r="X375" s="106"/>
      <c r="Y375" s="106" t="str">
        <f>IF(X375-W375=0,"",X375-W375)</f>
        <v/>
      </c>
      <c r="Z375" s="106"/>
      <c r="AA375" s="106"/>
      <c r="AB375" s="106">
        <f>'INFORME DIARIO MAQUINARIA'!$AA375-'INFORME DIARIO MAQUINARIA'!$Z375</f>
        <v>0</v>
      </c>
      <c r="AC375" s="106"/>
      <c r="AD375" s="106"/>
      <c r="AE375" s="106" t="str">
        <f>IF(AD375-AC375=0,"",AD375-AC375)</f>
        <v/>
      </c>
      <c r="AF375" s="106"/>
      <c r="AG375" s="106"/>
      <c r="AH375" s="106" t="str">
        <f>IF(AG375-AF375=0,"",AG375-AF375)</f>
        <v/>
      </c>
      <c r="AI375" s="106"/>
      <c r="AJ375" s="106"/>
      <c r="AK375" s="106"/>
      <c r="AL375" s="106"/>
      <c r="AM375" s="106" t="str">
        <f>IF((AK375+AJ375)-AL375=0,"",(AK375+AJ375)-AL375)</f>
        <v/>
      </c>
      <c r="AN375" s="120" t="str">
        <f>IF(OR(AM375="",V375="",V375=0),"",ROUND(AM375/V375,2))</f>
        <v/>
      </c>
      <c r="AO375" s="106" t="str">
        <f>IF(OR(Y375="",AM375="",AM375=0),"",ROUND(Y375/AM375,2))</f>
        <v/>
      </c>
      <c r="AP375" s="106" t="str">
        <f>IF(OR(AM375="",Y375="",Y375=0),"",ROUND(AM375/Y375,2))</f>
        <v/>
      </c>
      <c r="AQ375" s="106" t="str">
        <f>IF(OR(L375="",V375="",V375=0),"",ROUND(L375/V375,1))</f>
        <v/>
      </c>
      <c r="AR375" s="106" t="str">
        <f>IF(OR('INFORME DIARIO MAQUINARIA'!$O375="",'INFORME DIARIO MAQUINARIA'!$AH375="",'INFORME DIARIO MAQUINARIA'!$AH375=0),"",ROUND('INFORME DIARIO MAQUINARIA'!$O375/'INFORME DIARIO MAQUINARIA'!$AH375,1))</f>
        <v/>
      </c>
      <c r="AS375" s="189" t="str">
        <f>IFERROR(IF(OR(V375="",AE375="",V375&lt;=0,AE375&lt;0),"",AE375/V375),"")</f>
        <v/>
      </c>
      <c r="AT375" s="106"/>
      <c r="AU375" s="106"/>
      <c r="AV375" s="106"/>
      <c r="AW375" s="106"/>
      <c r="AX375" s="106"/>
      <c r="AY375" s="106"/>
      <c r="AZ375" s="121"/>
    </row>
    <row r="376" spans="2:52" s="235" customFormat="1" ht="48" hidden="1" customHeight="1" x14ac:dyDescent="0.25">
      <c r="B376" s="268">
        <v>46218</v>
      </c>
      <c r="C376" s="201" t="s">
        <v>57</v>
      </c>
      <c r="D376" s="201">
        <v>1</v>
      </c>
      <c r="E376" s="201" t="s">
        <v>447</v>
      </c>
      <c r="F376" s="201" t="s">
        <v>562</v>
      </c>
      <c r="G376" s="201">
        <v>15</v>
      </c>
      <c r="H376" s="201" t="s">
        <v>561</v>
      </c>
      <c r="I376" s="201"/>
      <c r="J376" s="201"/>
      <c r="K376" s="201" t="s">
        <v>182</v>
      </c>
      <c r="L376" s="201"/>
      <c r="M376" s="201">
        <v>48</v>
      </c>
      <c r="N376" s="201"/>
      <c r="O376" s="201"/>
      <c r="P376" s="209"/>
      <c r="Q376" s="205"/>
      <c r="R376" s="204"/>
      <c r="S376" s="204">
        <f>'INFORME DIARIO MAQUINARIA'!$R376-'INFORME DIARIO MAQUINARIA'!$Q376</f>
        <v>0</v>
      </c>
      <c r="T376" s="203"/>
      <c r="U376" s="106"/>
      <c r="V376" s="106" t="str">
        <f>IF(U376-T376=0,"",U376-T376)</f>
        <v/>
      </c>
      <c r="W376" s="106"/>
      <c r="X376" s="106"/>
      <c r="Y376" s="106" t="str">
        <f>IF(X376-W376=0,"",X376-W376)</f>
        <v/>
      </c>
      <c r="Z376" s="106"/>
      <c r="AA376" s="106"/>
      <c r="AB376" s="106">
        <f>'INFORME DIARIO MAQUINARIA'!$AA376-'INFORME DIARIO MAQUINARIA'!$Z376</f>
        <v>0</v>
      </c>
      <c r="AC376" s="106"/>
      <c r="AD376" s="106"/>
      <c r="AE376" s="106" t="str">
        <f>IF(AD376-AC376=0,"",AD376-AC376)</f>
        <v/>
      </c>
      <c r="AF376" s="106"/>
      <c r="AG376" s="106"/>
      <c r="AH376" s="106" t="str">
        <f>IF(AG376-AF376=0,"",AG376-AF376)</f>
        <v/>
      </c>
      <c r="AI376" s="106"/>
      <c r="AJ376" s="106"/>
      <c r="AK376" s="106"/>
      <c r="AL376" s="106"/>
      <c r="AM376" s="106" t="str">
        <f>IF((AK376+AJ376)-AL376=0,"",(AK376+AJ376)-AL376)</f>
        <v/>
      </c>
      <c r="AN376" s="120" t="str">
        <f>IF(OR(AM376="",V376="",V376=0),"",ROUND(AM376/V376,2))</f>
        <v/>
      </c>
      <c r="AO376" s="106" t="str">
        <f>IF(OR(Y376="",AM376="",AM376=0),"",ROUND(Y376/AM376,2))</f>
        <v/>
      </c>
      <c r="AP376" s="106" t="str">
        <f>IF(OR(AM376="",Y376="",Y376=0),"",ROUND(AM376/Y376,2))</f>
        <v/>
      </c>
      <c r="AQ376" s="106" t="str">
        <f>IF(OR(L376="",V376="",V376=0),"",ROUND(L376/V376,1))</f>
        <v/>
      </c>
      <c r="AR376" s="106" t="str">
        <f>IF(OR('INFORME DIARIO MAQUINARIA'!$O376="",'INFORME DIARIO MAQUINARIA'!$AH376="",'INFORME DIARIO MAQUINARIA'!$AH376=0),"",ROUND('INFORME DIARIO MAQUINARIA'!$O376/'INFORME DIARIO MAQUINARIA'!$AH376,1))</f>
        <v/>
      </c>
      <c r="AS376" s="189" t="str">
        <f>IFERROR(IF(OR(V376="",AE376="",V376&lt;=0,AE376&lt;0),"",AE376/V376),"")</f>
        <v/>
      </c>
      <c r="AT376" s="106"/>
      <c r="AU376" s="106"/>
      <c r="AV376" s="106"/>
      <c r="AW376" s="106"/>
      <c r="AX376" s="106"/>
      <c r="AY376" s="106"/>
      <c r="AZ376" s="121"/>
    </row>
    <row r="377" spans="2:52" s="235" customFormat="1" ht="41.25" hidden="1" customHeight="1" thickBot="1" x14ac:dyDescent="0.3">
      <c r="B377" s="268">
        <v>46218</v>
      </c>
      <c r="C377" s="201" t="s">
        <v>353</v>
      </c>
      <c r="D377" s="201">
        <v>1</v>
      </c>
      <c r="E377" s="201" t="s">
        <v>100</v>
      </c>
      <c r="F377" s="201" t="s">
        <v>99</v>
      </c>
      <c r="G377" s="201">
        <v>15</v>
      </c>
      <c r="H377" s="201" t="s">
        <v>445</v>
      </c>
      <c r="I377" s="316" t="s">
        <v>428</v>
      </c>
      <c r="J377" s="316"/>
      <c r="K377" s="201" t="s">
        <v>157</v>
      </c>
      <c r="L377" s="201"/>
      <c r="M377" s="201"/>
      <c r="N377" s="201">
        <v>4</v>
      </c>
      <c r="O377" s="201">
        <v>48</v>
      </c>
      <c r="P377" s="209"/>
      <c r="Q377" s="205"/>
      <c r="R377" s="204"/>
      <c r="S377" s="204">
        <f>'INFORME DIARIO MAQUINARIA'!$R377-'INFORME DIARIO MAQUINARIA'!$Q377</f>
        <v>0</v>
      </c>
      <c r="T377" s="203"/>
      <c r="U377" s="106"/>
      <c r="V377" s="106" t="str">
        <f>IF(U377-T377=0,"",U377-T377)</f>
        <v/>
      </c>
      <c r="W377" s="106"/>
      <c r="X377" s="106"/>
      <c r="Y377" s="106" t="str">
        <f>IF(X377-W377=0,"",X377-W377)</f>
        <v/>
      </c>
      <c r="Z377" s="106"/>
      <c r="AA377" s="106"/>
      <c r="AB377" s="106">
        <f>'INFORME DIARIO MAQUINARIA'!$AA377-'INFORME DIARIO MAQUINARIA'!$Z377</f>
        <v>0</v>
      </c>
      <c r="AC377" s="106"/>
      <c r="AD377" s="106"/>
      <c r="AE377" s="106" t="str">
        <f>IF(AD377-AC377=0,"",AD377-AC377)</f>
        <v/>
      </c>
      <c r="AF377" s="106"/>
      <c r="AG377" s="106"/>
      <c r="AH377" s="106" t="str">
        <f>IF(AG377-AF377=0,"",AG377-AF377)</f>
        <v/>
      </c>
      <c r="AI377" s="106"/>
      <c r="AJ377" s="106"/>
      <c r="AK377" s="106"/>
      <c r="AL377" s="106"/>
      <c r="AM377" s="106" t="str">
        <f>IF((AK377+AJ377)-AL377=0,"",(AK377+AJ377)-AL377)</f>
        <v/>
      </c>
      <c r="AN377" s="120" t="str">
        <f>IF(OR(AM377="",V377="",V377=0),"",ROUND(AM377/V377,2))</f>
        <v/>
      </c>
      <c r="AO377" s="106" t="str">
        <f>IF(OR(Y377="",AM377="",AM377=0),"",ROUND(Y377/AM377,2))</f>
        <v/>
      </c>
      <c r="AP377" s="106" t="str">
        <f>IF(OR(AM377="",Y377="",Y377=0),"",ROUND(AM377/Y377,2))</f>
        <v/>
      </c>
      <c r="AQ377" s="106" t="str">
        <f>IF(OR(L377="",V377="",V377=0),"",ROUND(L377/V377,1))</f>
        <v/>
      </c>
      <c r="AR377" s="106" t="str">
        <f>IF(OR('INFORME DIARIO MAQUINARIA'!$O377="",'INFORME DIARIO MAQUINARIA'!$AH377="",'INFORME DIARIO MAQUINARIA'!$AH377=0),"",ROUND('INFORME DIARIO MAQUINARIA'!$O377/'INFORME DIARIO MAQUINARIA'!$AH377,1))</f>
        <v/>
      </c>
      <c r="AS377" s="189" t="str">
        <f>IFERROR(IF(OR(V377="",AE377="",V377&lt;=0,AE377&lt;0),"",AE377/V377),"")</f>
        <v/>
      </c>
      <c r="AT377" s="106"/>
      <c r="AU377" s="106"/>
      <c r="AV377" s="106"/>
      <c r="AW377" s="106"/>
      <c r="AX377" s="106"/>
      <c r="AY377" s="106"/>
      <c r="AZ377" s="121"/>
    </row>
    <row r="378" spans="2:52" s="334" customFormat="1" ht="42" hidden="1" customHeight="1" x14ac:dyDescent="0.25">
      <c r="B378" s="252">
        <v>46219</v>
      </c>
      <c r="C378" s="311" t="s">
        <v>56</v>
      </c>
      <c r="D378" s="212">
        <v>1</v>
      </c>
      <c r="E378" s="212" t="s">
        <v>104</v>
      </c>
      <c r="F378" s="212" t="s">
        <v>103</v>
      </c>
      <c r="G378" s="212">
        <v>5</v>
      </c>
      <c r="H378" s="212" t="s">
        <v>559</v>
      </c>
      <c r="I378" s="212">
        <v>211</v>
      </c>
      <c r="J378" s="212"/>
      <c r="K378" s="212" t="s">
        <v>560</v>
      </c>
      <c r="L378" s="212">
        <v>100</v>
      </c>
      <c r="M378" s="212">
        <v>228</v>
      </c>
      <c r="N378" s="212"/>
      <c r="O378" s="212"/>
      <c r="P378" s="211"/>
      <c r="Q378" s="205"/>
      <c r="R378" s="204"/>
      <c r="S378" s="204">
        <f>'INFORME DIARIO MAQUINARIA'!$R378-'INFORME DIARIO MAQUINARIA'!$Q378</f>
        <v>0</v>
      </c>
      <c r="T378" s="203"/>
      <c r="U378" s="106"/>
      <c r="V378" s="106" t="str">
        <f>IF(U378-T378=0,"",U378-T378)</f>
        <v/>
      </c>
      <c r="W378" s="106"/>
      <c r="X378" s="106"/>
      <c r="Y378" s="106" t="str">
        <f>IF(X378-W378=0,"",X378-W378)</f>
        <v/>
      </c>
      <c r="Z378" s="106"/>
      <c r="AA378" s="106"/>
      <c r="AB378" s="106">
        <f>'INFORME DIARIO MAQUINARIA'!$AA378-'INFORME DIARIO MAQUINARIA'!$Z378</f>
        <v>0</v>
      </c>
      <c r="AC378" s="106"/>
      <c r="AD378" s="106"/>
      <c r="AE378" s="106" t="str">
        <f>IF(AD378-AC378=0,"",AD378-AC378)</f>
        <v/>
      </c>
      <c r="AF378" s="106"/>
      <c r="AG378" s="106"/>
      <c r="AH378" s="106" t="str">
        <f>IF(AG378-AF378=0,"",AG378-AF378)</f>
        <v/>
      </c>
      <c r="AI378" s="106"/>
      <c r="AJ378" s="106"/>
      <c r="AK378" s="106"/>
      <c r="AL378" s="106"/>
      <c r="AM378" s="106" t="str">
        <f>IF((AK378+AJ378)-AL378=0,"",(AK378+AJ378)-AL378)</f>
        <v/>
      </c>
      <c r="AN378" s="120" t="str">
        <f>IF(OR(AM378="",V378="",V378=0),"",ROUND(AM378/V378,2))</f>
        <v/>
      </c>
      <c r="AO378" s="106" t="str">
        <f>IF(OR(Y378="",AM378="",AM378=0),"",ROUND(Y378/AM378,2))</f>
        <v/>
      </c>
      <c r="AP378" s="106" t="str">
        <f>IF(OR(AM378="",Y378="",Y378=0),"",ROUND(AM378/Y378,2))</f>
        <v/>
      </c>
      <c r="AQ378" s="106" t="str">
        <f>IF(OR(L378="",V378="",V378=0),"",ROUND(L378/V378,1))</f>
        <v/>
      </c>
      <c r="AR378" s="106" t="str">
        <f>IF(OR('INFORME DIARIO MAQUINARIA'!$O378="",'INFORME DIARIO MAQUINARIA'!$AH378="",'INFORME DIARIO MAQUINARIA'!$AH378=0),"",ROUND('INFORME DIARIO MAQUINARIA'!$O378/'INFORME DIARIO MAQUINARIA'!$AH378,1))</f>
        <v/>
      </c>
      <c r="AS378" s="189" t="str">
        <f>IFERROR(IF(OR(V378="",AE378="",V378&lt;=0,AE378&lt;0),"",AE378/V378),"")</f>
        <v/>
      </c>
      <c r="AT378" s="106"/>
      <c r="AU378" s="106"/>
      <c r="AV378" s="106"/>
      <c r="AW378" s="106"/>
      <c r="AX378" s="106"/>
      <c r="AY378" s="106"/>
      <c r="AZ378" s="121"/>
    </row>
    <row r="379" spans="2:52" s="334" customFormat="1" ht="44.25" hidden="1" customHeight="1" x14ac:dyDescent="0.25">
      <c r="B379" s="268">
        <v>46219</v>
      </c>
      <c r="C379" s="309" t="s">
        <v>56</v>
      </c>
      <c r="D379" s="201">
        <v>1</v>
      </c>
      <c r="E379" s="201" t="s">
        <v>382</v>
      </c>
      <c r="F379" s="201" t="s">
        <v>169</v>
      </c>
      <c r="G379" s="201">
        <v>5</v>
      </c>
      <c r="H379" s="201" t="s">
        <v>559</v>
      </c>
      <c r="I379" s="201">
        <v>211</v>
      </c>
      <c r="J379" s="201"/>
      <c r="K379" s="201" t="s">
        <v>365</v>
      </c>
      <c r="L379" s="201">
        <v>1500</v>
      </c>
      <c r="M379" s="201"/>
      <c r="N379" s="201"/>
      <c r="O379" s="201"/>
      <c r="P379" s="209"/>
      <c r="Q379" s="205"/>
      <c r="R379" s="204"/>
      <c r="S379" s="204">
        <f>'INFORME DIARIO MAQUINARIA'!$R379-'INFORME DIARIO MAQUINARIA'!$Q379</f>
        <v>0</v>
      </c>
      <c r="T379" s="203"/>
      <c r="U379" s="106"/>
      <c r="V379" s="106" t="str">
        <f>IF(U379-T379=0,"",U379-T379)</f>
        <v/>
      </c>
      <c r="W379" s="106"/>
      <c r="X379" s="106"/>
      <c r="Y379" s="106" t="str">
        <f>IF(X379-W379=0,"",X379-W379)</f>
        <v/>
      </c>
      <c r="Z379" s="106"/>
      <c r="AA379" s="106"/>
      <c r="AB379" s="106">
        <f>'INFORME DIARIO MAQUINARIA'!$AA379-'INFORME DIARIO MAQUINARIA'!$Z379</f>
        <v>0</v>
      </c>
      <c r="AC379" s="106"/>
      <c r="AD379" s="106"/>
      <c r="AE379" s="106" t="str">
        <f>IF(AD379-AC379=0,"",AD379-AC379)</f>
        <v/>
      </c>
      <c r="AF379" s="106"/>
      <c r="AG379" s="106"/>
      <c r="AH379" s="106" t="str">
        <f>IF(AG379-AF379=0,"",AG379-AF379)</f>
        <v/>
      </c>
      <c r="AI379" s="106"/>
      <c r="AJ379" s="106"/>
      <c r="AK379" s="106"/>
      <c r="AL379" s="106"/>
      <c r="AM379" s="106" t="str">
        <f>IF((AK379+AJ379)-AL379=0,"",(AK379+AJ379)-AL379)</f>
        <v/>
      </c>
      <c r="AN379" s="120" t="str">
        <f>IF(OR(AM379="",V379="",V379=0),"",ROUND(AM379/V379,2))</f>
        <v/>
      </c>
      <c r="AO379" s="106" t="str">
        <f>IF(OR(Y379="",AM379="",AM379=0),"",ROUND(Y379/AM379,2))</f>
        <v/>
      </c>
      <c r="AP379" s="106" t="str">
        <f>IF(OR(AM379="",Y379="",Y379=0),"",ROUND(AM379/Y379,2))</f>
        <v/>
      </c>
      <c r="AQ379" s="106" t="str">
        <f>IF(OR(L379="",V379="",V379=0),"",ROUND(L379/V379,1))</f>
        <v/>
      </c>
      <c r="AR379" s="106" t="str">
        <f>IF(OR('INFORME DIARIO MAQUINARIA'!$O379="",'INFORME DIARIO MAQUINARIA'!$AH379="",'INFORME DIARIO MAQUINARIA'!$AH379=0),"",ROUND('INFORME DIARIO MAQUINARIA'!$O379/'INFORME DIARIO MAQUINARIA'!$AH379,1))</f>
        <v/>
      </c>
      <c r="AS379" s="189" t="str">
        <f>IFERROR(IF(OR(V379="",AE379="",V379&lt;=0,AE379&lt;0),"",AE379/V379),"")</f>
        <v/>
      </c>
      <c r="AT379" s="106"/>
      <c r="AU379" s="106"/>
      <c r="AV379" s="106"/>
      <c r="AW379" s="106"/>
      <c r="AX379" s="106"/>
      <c r="AY379" s="106"/>
      <c r="AZ379" s="121"/>
    </row>
    <row r="380" spans="2:52" s="334" customFormat="1" ht="42" hidden="1" customHeight="1" x14ac:dyDescent="0.25">
      <c r="B380" s="268">
        <v>46219</v>
      </c>
      <c r="C380" s="309" t="s">
        <v>56</v>
      </c>
      <c r="D380" s="201">
        <v>1</v>
      </c>
      <c r="E380" s="201" t="s">
        <v>118</v>
      </c>
      <c r="F380" s="201" t="s">
        <v>524</v>
      </c>
      <c r="G380" s="201">
        <v>5</v>
      </c>
      <c r="H380" s="201" t="s">
        <v>559</v>
      </c>
      <c r="I380" s="201">
        <v>211</v>
      </c>
      <c r="J380" s="201"/>
      <c r="K380" s="201" t="s">
        <v>183</v>
      </c>
      <c r="L380" s="201"/>
      <c r="M380" s="201"/>
      <c r="N380" s="201">
        <v>9</v>
      </c>
      <c r="O380" s="201">
        <v>108</v>
      </c>
      <c r="P380" s="209"/>
      <c r="Q380" s="205"/>
      <c r="R380" s="204"/>
      <c r="S380" s="204">
        <f>'INFORME DIARIO MAQUINARIA'!$R380-'INFORME DIARIO MAQUINARIA'!$Q380</f>
        <v>0</v>
      </c>
      <c r="T380" s="203"/>
      <c r="U380" s="106"/>
      <c r="V380" s="106" t="str">
        <f>IF(U380-T380=0,"",U380-T380)</f>
        <v/>
      </c>
      <c r="W380" s="106"/>
      <c r="X380" s="106"/>
      <c r="Y380" s="106" t="str">
        <f>IF(X380-W380=0,"",X380-W380)</f>
        <v/>
      </c>
      <c r="Z380" s="106"/>
      <c r="AA380" s="106"/>
      <c r="AB380" s="106">
        <f>'INFORME DIARIO MAQUINARIA'!$AA380-'INFORME DIARIO MAQUINARIA'!$Z380</f>
        <v>0</v>
      </c>
      <c r="AC380" s="106"/>
      <c r="AD380" s="106"/>
      <c r="AE380" s="106" t="str">
        <f>IF(AD380-AC380=0,"",AD380-AC380)</f>
        <v/>
      </c>
      <c r="AF380" s="106"/>
      <c r="AG380" s="106"/>
      <c r="AH380" s="106" t="str">
        <f>IF(AG380-AF380=0,"",AG380-AF380)</f>
        <v/>
      </c>
      <c r="AI380" s="106"/>
      <c r="AJ380" s="106"/>
      <c r="AK380" s="106"/>
      <c r="AL380" s="106"/>
      <c r="AM380" s="106" t="str">
        <f>IF((AK380+AJ380)-AL380=0,"",(AK380+AJ380)-AL380)</f>
        <v/>
      </c>
      <c r="AN380" s="120" t="str">
        <f>IF(OR(AM380="",V380="",V380=0),"",ROUND(AM380/V380,2))</f>
        <v/>
      </c>
      <c r="AO380" s="106" t="str">
        <f>IF(OR(Y380="",AM380="",AM380=0),"",ROUND(Y380/AM380,2))</f>
        <v/>
      </c>
      <c r="AP380" s="106" t="str">
        <f>IF(OR(AM380="",Y380="",Y380=0),"",ROUND(AM380/Y380,2))</f>
        <v/>
      </c>
      <c r="AQ380" s="106" t="str">
        <f>IF(OR(L380="",V380="",V380=0),"",ROUND(L380/V380,1))</f>
        <v/>
      </c>
      <c r="AR380" s="106" t="str">
        <f>IF(OR('INFORME DIARIO MAQUINARIA'!$O380="",'INFORME DIARIO MAQUINARIA'!$AH380="",'INFORME DIARIO MAQUINARIA'!$AH380=0),"",ROUND('INFORME DIARIO MAQUINARIA'!$O380/'INFORME DIARIO MAQUINARIA'!$AH380,1))</f>
        <v/>
      </c>
      <c r="AS380" s="189" t="str">
        <f>IFERROR(IF(OR(V380="",AE380="",V380&lt;=0,AE380&lt;0),"",AE380/V380),"")</f>
        <v/>
      </c>
      <c r="AT380" s="106"/>
      <c r="AU380" s="106"/>
      <c r="AV380" s="106"/>
      <c r="AW380" s="106"/>
      <c r="AX380" s="106"/>
      <c r="AY380" s="106"/>
      <c r="AZ380" s="121"/>
    </row>
    <row r="381" spans="2:52" s="334" customFormat="1" ht="50.25" hidden="1" customHeight="1" thickBot="1" x14ac:dyDescent="0.3">
      <c r="B381" s="268">
        <v>46219</v>
      </c>
      <c r="C381" s="309" t="s">
        <v>56</v>
      </c>
      <c r="D381" s="201">
        <v>1</v>
      </c>
      <c r="E381" s="201" t="s">
        <v>195</v>
      </c>
      <c r="F381" s="201" t="s">
        <v>221</v>
      </c>
      <c r="G381" s="201">
        <v>5</v>
      </c>
      <c r="H381" s="201" t="s">
        <v>559</v>
      </c>
      <c r="I381" s="201">
        <v>211</v>
      </c>
      <c r="J381" s="201"/>
      <c r="K381" s="201" t="s">
        <v>183</v>
      </c>
      <c r="L381" s="201"/>
      <c r="M381" s="201"/>
      <c r="N381" s="201">
        <v>10</v>
      </c>
      <c r="O381" s="201">
        <v>120</v>
      </c>
      <c r="P381" s="209"/>
      <c r="Q381" s="205"/>
      <c r="R381" s="204"/>
      <c r="S381" s="204">
        <f>'INFORME DIARIO MAQUINARIA'!$R381-'INFORME DIARIO MAQUINARIA'!$Q381</f>
        <v>0</v>
      </c>
      <c r="T381" s="203"/>
      <c r="U381" s="106"/>
      <c r="V381" s="106" t="str">
        <f>IF(U381-T381=0,"",U381-T381)</f>
        <v/>
      </c>
      <c r="W381" s="106"/>
      <c r="X381" s="106"/>
      <c r="Y381" s="106" t="str">
        <f>IF(X381-W381=0,"",X381-W381)</f>
        <v/>
      </c>
      <c r="Z381" s="106"/>
      <c r="AA381" s="106"/>
      <c r="AB381" s="106">
        <f>'INFORME DIARIO MAQUINARIA'!$AA381-'INFORME DIARIO MAQUINARIA'!$Z381</f>
        <v>0</v>
      </c>
      <c r="AC381" s="106"/>
      <c r="AD381" s="106"/>
      <c r="AE381" s="106" t="str">
        <f>IF(AD381-AC381=0,"",AD381-AC381)</f>
        <v/>
      </c>
      <c r="AF381" s="106"/>
      <c r="AG381" s="106"/>
      <c r="AH381" s="106" t="str">
        <f>IF(AG381-AF381=0,"",AG381-AF381)</f>
        <v/>
      </c>
      <c r="AI381" s="106"/>
      <c r="AJ381" s="106"/>
      <c r="AK381" s="106"/>
      <c r="AL381" s="106"/>
      <c r="AM381" s="106" t="str">
        <f>IF((AK381+AJ381)-AL381=0,"",(AK381+AJ381)-AL381)</f>
        <v/>
      </c>
      <c r="AN381" s="120" t="str">
        <f>IF(OR(AM381="",V381="",V381=0),"",ROUND(AM381/V381,2))</f>
        <v/>
      </c>
      <c r="AO381" s="106" t="str">
        <f>IF(OR(Y381="",AM381="",AM381=0),"",ROUND(Y381/AM381,2))</f>
        <v/>
      </c>
      <c r="AP381" s="106" t="str">
        <f>IF(OR(AM381="",Y381="",Y381=0),"",ROUND(AM381/Y381,2))</f>
        <v/>
      </c>
      <c r="AQ381" s="106" t="str">
        <f>IF(OR(L381="",V381="",V381=0),"",ROUND(L381/V381,1))</f>
        <v/>
      </c>
      <c r="AR381" s="106" t="str">
        <f>IF(OR('INFORME DIARIO MAQUINARIA'!$O381="",'INFORME DIARIO MAQUINARIA'!$AH381="",'INFORME DIARIO MAQUINARIA'!$AH381=0),"",ROUND('INFORME DIARIO MAQUINARIA'!$O381/'INFORME DIARIO MAQUINARIA'!$AH381,1))</f>
        <v/>
      </c>
      <c r="AS381" s="189" t="str">
        <f>IFERROR(IF(OR(V381="",AE381="",V381&lt;=0,AE381&lt;0),"",AE381/V381),"")</f>
        <v/>
      </c>
      <c r="AT381" s="106"/>
      <c r="AU381" s="106"/>
      <c r="AV381" s="106"/>
      <c r="AW381" s="106"/>
      <c r="AX381" s="106"/>
      <c r="AY381" s="106"/>
      <c r="AZ381" s="121"/>
    </row>
    <row r="382" spans="2:52" s="235" customFormat="1" ht="54.75" hidden="1" customHeight="1" x14ac:dyDescent="0.25">
      <c r="B382" s="252">
        <v>46219</v>
      </c>
      <c r="C382" s="311" t="s">
        <v>56</v>
      </c>
      <c r="D382" s="212">
        <v>1</v>
      </c>
      <c r="E382" s="212" t="s">
        <v>143</v>
      </c>
      <c r="F382" s="212" t="s">
        <v>117</v>
      </c>
      <c r="G382" s="212">
        <v>7</v>
      </c>
      <c r="H382" s="212" t="s">
        <v>558</v>
      </c>
      <c r="I382" s="212">
        <v>286</v>
      </c>
      <c r="J382" s="212"/>
      <c r="K382" s="212" t="s">
        <v>529</v>
      </c>
      <c r="L382" s="212"/>
      <c r="M382" s="212">
        <v>12</v>
      </c>
      <c r="N382" s="212"/>
      <c r="O382" s="212"/>
      <c r="P382" s="211">
        <v>350</v>
      </c>
      <c r="Q382" s="205"/>
      <c r="R382" s="204"/>
      <c r="S382" s="204">
        <f>'INFORME DIARIO MAQUINARIA'!$R382-'INFORME DIARIO MAQUINARIA'!$Q382</f>
        <v>0</v>
      </c>
      <c r="T382" s="203"/>
      <c r="U382" s="106"/>
      <c r="V382" s="106" t="str">
        <f>IF(U382-T382=0,"",U382-T382)</f>
        <v/>
      </c>
      <c r="W382" s="106"/>
      <c r="X382" s="106"/>
      <c r="Y382" s="106" t="str">
        <f>IF(X382-W382=0,"",X382-W382)</f>
        <v/>
      </c>
      <c r="Z382" s="106"/>
      <c r="AA382" s="106"/>
      <c r="AB382" s="106">
        <f>'INFORME DIARIO MAQUINARIA'!$AA382-'INFORME DIARIO MAQUINARIA'!$Z382</f>
        <v>0</v>
      </c>
      <c r="AC382" s="106"/>
      <c r="AD382" s="106"/>
      <c r="AE382" s="106" t="str">
        <f>IF(AD382-AC382=0,"",AD382-AC382)</f>
        <v/>
      </c>
      <c r="AF382" s="106"/>
      <c r="AG382" s="106"/>
      <c r="AH382" s="106" t="str">
        <f>IF(AG382-AF382=0,"",AG382-AF382)</f>
        <v/>
      </c>
      <c r="AI382" s="106"/>
      <c r="AJ382" s="106"/>
      <c r="AK382" s="106"/>
      <c r="AL382" s="106"/>
      <c r="AM382" s="106" t="str">
        <f>IF((AK382+AJ382)-AL382=0,"",(AK382+AJ382)-AL382)</f>
        <v/>
      </c>
      <c r="AN382" s="120" t="str">
        <f>IF(OR(AM382="",V382="",V382=0),"",ROUND(AM382/V382,2))</f>
        <v/>
      </c>
      <c r="AO382" s="106" t="str">
        <f>IF(OR(Y382="",AM382="",AM382=0),"",ROUND(Y382/AM382,2))</f>
        <v/>
      </c>
      <c r="AP382" s="106" t="str">
        <f>IF(OR(AM382="",Y382="",Y382=0),"",ROUND(AM382/Y382,2))</f>
        <v/>
      </c>
      <c r="AQ382" s="106" t="str">
        <f>IF(OR(L382="",V382="",V382=0),"",ROUND(L382/V382,1))</f>
        <v/>
      </c>
      <c r="AR382" s="106" t="str">
        <f>IF(OR('INFORME DIARIO MAQUINARIA'!$O382="",'INFORME DIARIO MAQUINARIA'!$AH382="",'INFORME DIARIO MAQUINARIA'!$AH382=0),"",ROUND('INFORME DIARIO MAQUINARIA'!$O382/'INFORME DIARIO MAQUINARIA'!$AH382,1))</f>
        <v/>
      </c>
      <c r="AS382" s="189" t="str">
        <f>IFERROR(IF(OR(V382="",AE382="",V382&lt;=0,AE382&lt;0),"",AE382/V382),"")</f>
        <v/>
      </c>
      <c r="AT382" s="106"/>
      <c r="AU382" s="106"/>
      <c r="AV382" s="106"/>
      <c r="AW382" s="106"/>
      <c r="AX382" s="106"/>
      <c r="AY382" s="106"/>
      <c r="AZ382" s="121"/>
    </row>
    <row r="383" spans="2:52" s="235" customFormat="1" ht="42.75" hidden="1" customHeight="1" thickBot="1" x14ac:dyDescent="0.3">
      <c r="B383" s="268">
        <v>46219</v>
      </c>
      <c r="C383" s="309" t="s">
        <v>56</v>
      </c>
      <c r="D383" s="201">
        <v>1</v>
      </c>
      <c r="E383" s="201" t="s">
        <v>100</v>
      </c>
      <c r="F383" s="201" t="s">
        <v>99</v>
      </c>
      <c r="G383" s="201">
        <v>7</v>
      </c>
      <c r="H383" s="201" t="s">
        <v>558</v>
      </c>
      <c r="I383" s="201">
        <v>286</v>
      </c>
      <c r="J383" s="201"/>
      <c r="K383" s="201" t="s">
        <v>531</v>
      </c>
      <c r="L383" s="201"/>
      <c r="M383" s="201"/>
      <c r="N383" s="201">
        <v>1</v>
      </c>
      <c r="O383" s="201">
        <v>12</v>
      </c>
      <c r="P383" s="209"/>
      <c r="Q383" s="205"/>
      <c r="R383" s="204"/>
      <c r="S383" s="204">
        <f>'INFORME DIARIO MAQUINARIA'!$R383-'INFORME DIARIO MAQUINARIA'!$Q383</f>
        <v>0</v>
      </c>
      <c r="T383" s="203"/>
      <c r="U383" s="106"/>
      <c r="V383" s="106" t="str">
        <f>IF(U383-T383=0,"",U383-T383)</f>
        <v/>
      </c>
      <c r="W383" s="106"/>
      <c r="X383" s="106"/>
      <c r="Y383" s="106" t="str">
        <f>IF(X383-W383=0,"",X383-W383)</f>
        <v/>
      </c>
      <c r="Z383" s="106"/>
      <c r="AA383" s="106"/>
      <c r="AB383" s="106">
        <f>'INFORME DIARIO MAQUINARIA'!$AA383-'INFORME DIARIO MAQUINARIA'!$Z383</f>
        <v>0</v>
      </c>
      <c r="AC383" s="106"/>
      <c r="AD383" s="106"/>
      <c r="AE383" s="106" t="str">
        <f>IF(AD383-AC383=0,"",AD383-AC383)</f>
        <v/>
      </c>
      <c r="AF383" s="106"/>
      <c r="AG383" s="106"/>
      <c r="AH383" s="106" t="str">
        <f>IF(AG383-AF383=0,"",AG383-AF383)</f>
        <v/>
      </c>
      <c r="AI383" s="106"/>
      <c r="AJ383" s="106"/>
      <c r="AK383" s="106"/>
      <c r="AL383" s="106"/>
      <c r="AM383" s="106" t="str">
        <f>IF((AK383+AJ383)-AL383=0,"",(AK383+AJ383)-AL383)</f>
        <v/>
      </c>
      <c r="AN383" s="120" t="str">
        <f>IF(OR(AM383="",V383="",V383=0),"",ROUND(AM383/V383,2))</f>
        <v/>
      </c>
      <c r="AO383" s="106" t="str">
        <f>IF(OR(Y383="",AM383="",AM383=0),"",ROUND(Y383/AM383,2))</f>
        <v/>
      </c>
      <c r="AP383" s="106" t="str">
        <f>IF(OR(AM383="",Y383="",Y383=0),"",ROUND(AM383/Y383,2))</f>
        <v/>
      </c>
      <c r="AQ383" s="106" t="str">
        <f>IF(OR(L383="",V383="",V383=0),"",ROUND(L383/V383,1))</f>
        <v/>
      </c>
      <c r="AR383" s="106" t="str">
        <f>IF(OR('INFORME DIARIO MAQUINARIA'!$O383="",'INFORME DIARIO MAQUINARIA'!$AH383="",'INFORME DIARIO MAQUINARIA'!$AH383=0),"",ROUND('INFORME DIARIO MAQUINARIA'!$O383/'INFORME DIARIO MAQUINARIA'!$AH383,1))</f>
        <v/>
      </c>
      <c r="AS383" s="189" t="str">
        <f>IFERROR(IF(OR(V383="",AE383="",V383&lt;=0,AE383&lt;0),"",AE383/V383),"")</f>
        <v/>
      </c>
      <c r="AT383" s="106"/>
      <c r="AU383" s="106"/>
      <c r="AV383" s="106"/>
      <c r="AW383" s="106"/>
      <c r="AX383" s="106"/>
      <c r="AY383" s="106"/>
      <c r="AZ383" s="121"/>
    </row>
    <row r="384" spans="2:52" s="235" customFormat="1" ht="42.75" hidden="1" customHeight="1" x14ac:dyDescent="0.25">
      <c r="B384" s="252">
        <v>46219</v>
      </c>
      <c r="C384" s="311" t="s">
        <v>56</v>
      </c>
      <c r="D384" s="212">
        <v>1</v>
      </c>
      <c r="E384" s="212" t="s">
        <v>557</v>
      </c>
      <c r="F384" s="212" t="s">
        <v>323</v>
      </c>
      <c r="G384" s="212">
        <v>12</v>
      </c>
      <c r="H384" s="212" t="s">
        <v>556</v>
      </c>
      <c r="I384" s="321">
        <v>169</v>
      </c>
      <c r="J384" s="321"/>
      <c r="K384" s="212" t="s">
        <v>365</v>
      </c>
      <c r="L384" s="212">
        <v>1000</v>
      </c>
      <c r="M384" s="212"/>
      <c r="N384" s="212"/>
      <c r="O384" s="212"/>
      <c r="P384" s="211"/>
      <c r="Q384" s="205"/>
      <c r="R384" s="204"/>
      <c r="S384" s="204">
        <f>'INFORME DIARIO MAQUINARIA'!$R384-'INFORME DIARIO MAQUINARIA'!$Q384</f>
        <v>0</v>
      </c>
      <c r="T384" s="203"/>
      <c r="U384" s="106"/>
      <c r="V384" s="106" t="str">
        <f>IF(U384-T384=0,"",U384-T384)</f>
        <v/>
      </c>
      <c r="W384" s="106"/>
      <c r="X384" s="106"/>
      <c r="Y384" s="106" t="str">
        <f>IF(X384-W384=0,"",X384-W384)</f>
        <v/>
      </c>
      <c r="Z384" s="106"/>
      <c r="AA384" s="106"/>
      <c r="AB384" s="106">
        <f>'INFORME DIARIO MAQUINARIA'!$AA384-'INFORME DIARIO MAQUINARIA'!$Z384</f>
        <v>0</v>
      </c>
      <c r="AC384" s="106"/>
      <c r="AD384" s="106"/>
      <c r="AE384" s="106" t="str">
        <f>IF(AD384-AC384=0,"",AD384-AC384)</f>
        <v/>
      </c>
      <c r="AF384" s="106"/>
      <c r="AG384" s="106"/>
      <c r="AH384" s="106" t="str">
        <f>IF(AG384-AF384=0,"",AG384-AF384)</f>
        <v/>
      </c>
      <c r="AI384" s="106"/>
      <c r="AJ384" s="106"/>
      <c r="AK384" s="106"/>
      <c r="AL384" s="106"/>
      <c r="AM384" s="106" t="str">
        <f>IF((AK384+AJ384)-AL384=0,"",(AK384+AJ384)-AL384)</f>
        <v/>
      </c>
      <c r="AN384" s="120" t="str">
        <f>IF(OR(AM384="",V384="",V384=0),"",ROUND(AM384/V384,2))</f>
        <v/>
      </c>
      <c r="AO384" s="106" t="str">
        <f>IF(OR(Y384="",AM384="",AM384=0),"",ROUND(Y384/AM384,2))</f>
        <v/>
      </c>
      <c r="AP384" s="106" t="str">
        <f>IF(OR(AM384="",Y384="",Y384=0),"",ROUND(AM384/Y384,2))</f>
        <v/>
      </c>
      <c r="AQ384" s="106" t="str">
        <f>IF(OR(L384="",V384="",V384=0),"",ROUND(L384/V384,1))</f>
        <v/>
      </c>
      <c r="AR384" s="106" t="str">
        <f>IF(OR('INFORME DIARIO MAQUINARIA'!$O384="",'INFORME DIARIO MAQUINARIA'!$AH384="",'INFORME DIARIO MAQUINARIA'!$AH384=0),"",ROUND('INFORME DIARIO MAQUINARIA'!$O384/'INFORME DIARIO MAQUINARIA'!$AH384,1))</f>
        <v/>
      </c>
      <c r="AS384" s="189" t="str">
        <f>IFERROR(IF(OR(V384="",AE384="",V384&lt;=0,AE384&lt;0),"",AE384/V384),"")</f>
        <v/>
      </c>
      <c r="AT384" s="106"/>
      <c r="AU384" s="106"/>
      <c r="AV384" s="106"/>
      <c r="AW384" s="106"/>
      <c r="AX384" s="106"/>
      <c r="AY384" s="106"/>
      <c r="AZ384" s="121"/>
    </row>
    <row r="385" spans="2:52" s="235" customFormat="1" ht="40.5" hidden="1" customHeight="1" x14ac:dyDescent="0.25">
      <c r="B385" s="268">
        <v>46219</v>
      </c>
      <c r="C385" s="309" t="s">
        <v>56</v>
      </c>
      <c r="D385" s="201">
        <v>1</v>
      </c>
      <c r="E385" s="201" t="s">
        <v>187</v>
      </c>
      <c r="F385" s="201" t="s">
        <v>186</v>
      </c>
      <c r="G385" s="201">
        <v>12</v>
      </c>
      <c r="H385" s="201" t="s">
        <v>556</v>
      </c>
      <c r="I385" s="320">
        <v>169</v>
      </c>
      <c r="J385" s="320"/>
      <c r="K385" s="201" t="s">
        <v>159</v>
      </c>
      <c r="L385" s="201"/>
      <c r="M385" s="201">
        <v>120</v>
      </c>
      <c r="N385" s="201"/>
      <c r="O385" s="201"/>
      <c r="P385" s="209"/>
      <c r="Q385" s="205"/>
      <c r="R385" s="204"/>
      <c r="S385" s="156">
        <f>'INFORME DIARIO MAQUINARIA'!$R385-'INFORME DIARIO MAQUINARIA'!$Q385</f>
        <v>0</v>
      </c>
      <c r="T385" s="203"/>
      <c r="U385" s="106"/>
      <c r="V385" s="106" t="str">
        <f>IF(U385-T385=0,"",U385-T385)</f>
        <v/>
      </c>
      <c r="W385" s="106"/>
      <c r="X385" s="106"/>
      <c r="Y385" s="106" t="str">
        <f>IF(X385-W385=0,"",X385-W385)</f>
        <v/>
      </c>
      <c r="Z385" s="106"/>
      <c r="AA385" s="106"/>
      <c r="AB385" s="106">
        <f>'INFORME DIARIO MAQUINARIA'!$AA385-'INFORME DIARIO MAQUINARIA'!$Z385</f>
        <v>0</v>
      </c>
      <c r="AC385" s="106"/>
      <c r="AD385" s="106"/>
      <c r="AE385" s="106" t="str">
        <f>IF(AD385-AC385=0,"",AD385-AC385)</f>
        <v/>
      </c>
      <c r="AF385" s="106"/>
      <c r="AG385" s="106"/>
      <c r="AH385" s="106" t="str">
        <f>IF(AG385-AF385=0,"",AG385-AF385)</f>
        <v/>
      </c>
      <c r="AI385" s="106"/>
      <c r="AJ385" s="106"/>
      <c r="AK385" s="106"/>
      <c r="AL385" s="106"/>
      <c r="AM385" s="106" t="str">
        <f>IF((AK385+AJ385)-AL385=0,"",(AK385+AJ385)-AL385)</f>
        <v/>
      </c>
      <c r="AN385" s="120" t="str">
        <f>IF(OR(AM385="",V385="",V385=0),"",ROUND(AM385/V385,2))</f>
        <v/>
      </c>
      <c r="AO385" s="106" t="str">
        <f>IF(OR(Y385="",AM385="",AM385=0),"",ROUND(Y385/AM385,2))</f>
        <v/>
      </c>
      <c r="AP385" s="106" t="str">
        <f>IF(OR(AM385="",Y385="",Y385=0),"",ROUND(AM385/Y385,2))</f>
        <v/>
      </c>
      <c r="AQ385" s="106" t="str">
        <f>IF(OR(L385="",V385="",V385=0),"",ROUND(L385/V385,1))</f>
        <v/>
      </c>
      <c r="AR385" s="106" t="str">
        <f>IF(OR('INFORME DIARIO MAQUINARIA'!$O385="",'INFORME DIARIO MAQUINARIA'!$AH385="",'INFORME DIARIO MAQUINARIA'!$AH385=0),"",ROUND('INFORME DIARIO MAQUINARIA'!$O385/'INFORME DIARIO MAQUINARIA'!$AH385,1))</f>
        <v/>
      </c>
      <c r="AS385" s="189" t="str">
        <f>IFERROR(IF(OR(V385="",AE385="",V385&lt;=0,AE385&lt;0),"",AE385/V385),"")</f>
        <v/>
      </c>
      <c r="AT385" s="106"/>
      <c r="AU385" s="106"/>
      <c r="AV385" s="106"/>
      <c r="AW385" s="106"/>
      <c r="AX385" s="106"/>
      <c r="AY385" s="106"/>
      <c r="AZ385" s="121"/>
    </row>
    <row r="386" spans="2:52" s="235" customFormat="1" ht="42" hidden="1" customHeight="1" x14ac:dyDescent="0.25">
      <c r="B386" s="268">
        <v>46219</v>
      </c>
      <c r="C386" s="309" t="s">
        <v>56</v>
      </c>
      <c r="D386" s="201">
        <v>1</v>
      </c>
      <c r="E386" s="201" t="s">
        <v>131</v>
      </c>
      <c r="F386" s="201" t="s">
        <v>130</v>
      </c>
      <c r="G386" s="201">
        <v>12</v>
      </c>
      <c r="H386" s="201" t="s">
        <v>556</v>
      </c>
      <c r="I386" s="320">
        <v>169</v>
      </c>
      <c r="J386" s="320"/>
      <c r="K386" s="201" t="s">
        <v>555</v>
      </c>
      <c r="L386" s="201"/>
      <c r="M386" s="201"/>
      <c r="N386" s="201">
        <v>3</v>
      </c>
      <c r="O386" s="201">
        <v>36</v>
      </c>
      <c r="P386" s="209"/>
      <c r="Q386" s="205"/>
      <c r="R386" s="204"/>
      <c r="S386" s="204">
        <f>'INFORME DIARIO MAQUINARIA'!$R386-'INFORME DIARIO MAQUINARIA'!$Q386</f>
        <v>0</v>
      </c>
      <c r="T386" s="203"/>
      <c r="U386" s="106"/>
      <c r="V386" s="106" t="str">
        <f>IF(U386-T386=0,"",U386-T386)</f>
        <v/>
      </c>
      <c r="W386" s="106"/>
      <c r="X386" s="106"/>
      <c r="Y386" s="106" t="str">
        <f>IF(X386-W386=0,"",X386-W386)</f>
        <v/>
      </c>
      <c r="Z386" s="106"/>
      <c r="AA386" s="106"/>
      <c r="AB386" s="106">
        <f>'INFORME DIARIO MAQUINARIA'!$AA386-'INFORME DIARIO MAQUINARIA'!$Z386</f>
        <v>0</v>
      </c>
      <c r="AC386" s="106"/>
      <c r="AD386" s="106"/>
      <c r="AE386" s="106" t="str">
        <f>IF(AD386-AC386=0,"",AD386-AC386)</f>
        <v/>
      </c>
      <c r="AF386" s="106"/>
      <c r="AG386" s="106"/>
      <c r="AH386" s="106" t="str">
        <f>IF(AG386-AF386=0,"",AG386-AF386)</f>
        <v/>
      </c>
      <c r="AI386" s="106"/>
      <c r="AJ386" s="106"/>
      <c r="AK386" s="106"/>
      <c r="AL386" s="106"/>
      <c r="AM386" s="106" t="str">
        <f>IF((AK386+AJ386)-AL386=0,"",(AK386+AJ386)-AL386)</f>
        <v/>
      </c>
      <c r="AN386" s="120" t="str">
        <f>IF(OR(AM386="",V386="",V386=0),"",ROUND(AM386/V386,2))</f>
        <v/>
      </c>
      <c r="AO386" s="106" t="str">
        <f>IF(OR(Y386="",AM386="",AM386=0),"",ROUND(Y386/AM386,2))</f>
        <v/>
      </c>
      <c r="AP386" s="106" t="str">
        <f>IF(OR(AM386="",Y386="",Y386=0),"",ROUND(AM386/Y386,2))</f>
        <v/>
      </c>
      <c r="AQ386" s="106" t="str">
        <f>IF(OR(L386="",V386="",V386=0),"",ROUND(L386/V386,1))</f>
        <v/>
      </c>
      <c r="AR386" s="106" t="str">
        <f>IF(OR('INFORME DIARIO MAQUINARIA'!$O386="",'INFORME DIARIO MAQUINARIA'!$AH386="",'INFORME DIARIO MAQUINARIA'!$AH386=0),"",ROUND('INFORME DIARIO MAQUINARIA'!$O386/'INFORME DIARIO MAQUINARIA'!$AH386,1))</f>
        <v/>
      </c>
      <c r="AS386" s="189" t="str">
        <f>IFERROR(IF(OR(V386="",AE386="",V386&lt;=0,AE386&lt;0),"",AE386/V386),"")</f>
        <v/>
      </c>
      <c r="AT386" s="106"/>
      <c r="AU386" s="106"/>
      <c r="AV386" s="106"/>
      <c r="AW386" s="106"/>
      <c r="AX386" s="106"/>
      <c r="AY386" s="106"/>
      <c r="AZ386" s="121"/>
    </row>
    <row r="387" spans="2:52" s="235" customFormat="1" ht="42.75" hidden="1" customHeight="1" x14ac:dyDescent="0.25">
      <c r="B387" s="268">
        <v>46219</v>
      </c>
      <c r="C387" s="309" t="s">
        <v>56</v>
      </c>
      <c r="D387" s="201">
        <v>1</v>
      </c>
      <c r="E387" s="201" t="s">
        <v>82</v>
      </c>
      <c r="F387" s="201" t="s">
        <v>239</v>
      </c>
      <c r="G387" s="201">
        <v>12</v>
      </c>
      <c r="H387" s="201" t="s">
        <v>556</v>
      </c>
      <c r="I387" s="320">
        <v>169</v>
      </c>
      <c r="J387" s="320"/>
      <c r="K387" s="201" t="s">
        <v>555</v>
      </c>
      <c r="L387" s="201"/>
      <c r="M387" s="201"/>
      <c r="N387" s="201">
        <v>4</v>
      </c>
      <c r="O387" s="201">
        <v>48</v>
      </c>
      <c r="P387" s="209"/>
      <c r="Q387" s="205"/>
      <c r="R387" s="204"/>
      <c r="S387" s="204">
        <f>'INFORME DIARIO MAQUINARIA'!$R387-'INFORME DIARIO MAQUINARIA'!$Q387</f>
        <v>0</v>
      </c>
      <c r="T387" s="203"/>
      <c r="U387" s="106"/>
      <c r="V387" s="106" t="str">
        <f>IF(U387-T387=0,"",U387-T387)</f>
        <v/>
      </c>
      <c r="W387" s="106"/>
      <c r="X387" s="106"/>
      <c r="Y387" s="106" t="str">
        <f>IF(X387-W387=0,"",X387-W387)</f>
        <v/>
      </c>
      <c r="Z387" s="106"/>
      <c r="AA387" s="106"/>
      <c r="AB387" s="106">
        <f>'INFORME DIARIO MAQUINARIA'!$AA387-'INFORME DIARIO MAQUINARIA'!$Z387</f>
        <v>0</v>
      </c>
      <c r="AC387" s="106"/>
      <c r="AD387" s="106"/>
      <c r="AE387" s="106" t="str">
        <f>IF(AD387-AC387=0,"",AD387-AC387)</f>
        <v/>
      </c>
      <c r="AF387" s="106"/>
      <c r="AG387" s="106"/>
      <c r="AH387" s="106" t="str">
        <f>IF(AG387-AF387=0,"",AG387-AF387)</f>
        <v/>
      </c>
      <c r="AI387" s="106"/>
      <c r="AJ387" s="106"/>
      <c r="AK387" s="106"/>
      <c r="AL387" s="106"/>
      <c r="AM387" s="106" t="str">
        <f>IF((AK387+AJ387)-AL387=0,"",(AK387+AJ387)-AL387)</f>
        <v/>
      </c>
      <c r="AN387" s="120" t="str">
        <f>IF(OR(AM387="",V387="",V387=0),"",ROUND(AM387/V387,2))</f>
        <v/>
      </c>
      <c r="AO387" s="106" t="str">
        <f>IF(OR(Y387="",AM387="",AM387=0),"",ROUND(Y387/AM387,2))</f>
        <v/>
      </c>
      <c r="AP387" s="106" t="str">
        <f>IF(OR(AM387="",Y387="",Y387=0),"",ROUND(AM387/Y387,2))</f>
        <v/>
      </c>
      <c r="AQ387" s="106" t="str">
        <f>IF(OR(L387="",V387="",V387=0),"",ROUND(L387/V387,1))</f>
        <v/>
      </c>
      <c r="AR387" s="106" t="str">
        <f>IF(OR('INFORME DIARIO MAQUINARIA'!$O387="",'INFORME DIARIO MAQUINARIA'!$AH387="",'INFORME DIARIO MAQUINARIA'!$AH387=0),"",ROUND('INFORME DIARIO MAQUINARIA'!$O387/'INFORME DIARIO MAQUINARIA'!$AH387,1))</f>
        <v/>
      </c>
      <c r="AS387" s="189" t="str">
        <f>IFERROR(IF(OR(V387="",AE387="",V387&lt;=0,AE387&lt;0),"",AE387/V387),"")</f>
        <v/>
      </c>
      <c r="AT387" s="106"/>
      <c r="AU387" s="106"/>
      <c r="AV387" s="106"/>
      <c r="AW387" s="106"/>
      <c r="AX387" s="106"/>
      <c r="AY387" s="106"/>
      <c r="AZ387" s="121"/>
    </row>
    <row r="388" spans="2:52" s="235" customFormat="1" ht="42.75" hidden="1" customHeight="1" thickBot="1" x14ac:dyDescent="0.3">
      <c r="B388" s="268">
        <v>46219</v>
      </c>
      <c r="C388" s="309" t="s">
        <v>56</v>
      </c>
      <c r="D388" s="201">
        <v>1</v>
      </c>
      <c r="E388" s="201" t="s">
        <v>228</v>
      </c>
      <c r="F388" s="201" t="s">
        <v>354</v>
      </c>
      <c r="G388" s="201">
        <v>12</v>
      </c>
      <c r="H388" s="201" t="s">
        <v>556</v>
      </c>
      <c r="I388" s="320">
        <v>169</v>
      </c>
      <c r="J388" s="320"/>
      <c r="K388" s="201" t="s">
        <v>555</v>
      </c>
      <c r="L388" s="201"/>
      <c r="M388" s="201"/>
      <c r="N388" s="201">
        <v>3</v>
      </c>
      <c r="O388" s="201">
        <v>36</v>
      </c>
      <c r="P388" s="209"/>
      <c r="Q388" s="205"/>
      <c r="R388" s="204"/>
      <c r="S388" s="204">
        <f>'INFORME DIARIO MAQUINARIA'!$R388-'INFORME DIARIO MAQUINARIA'!$Q388</f>
        <v>0</v>
      </c>
      <c r="T388" s="203"/>
      <c r="U388" s="106"/>
      <c r="V388" s="106" t="str">
        <f>IF(U388-T388=0,"",U388-T388)</f>
        <v/>
      </c>
      <c r="W388" s="106"/>
      <c r="X388" s="106"/>
      <c r="Y388" s="106" t="str">
        <f>IF(X388-W388=0,"",X388-W388)</f>
        <v/>
      </c>
      <c r="Z388" s="106"/>
      <c r="AA388" s="106"/>
      <c r="AB388" s="106">
        <f>'INFORME DIARIO MAQUINARIA'!$AA388-'INFORME DIARIO MAQUINARIA'!$Z388</f>
        <v>0</v>
      </c>
      <c r="AC388" s="106"/>
      <c r="AD388" s="106"/>
      <c r="AE388" s="106" t="str">
        <f>IF(AD388-AC388=0,"",AD388-AC388)</f>
        <v/>
      </c>
      <c r="AF388" s="106"/>
      <c r="AG388" s="106"/>
      <c r="AH388" s="106" t="str">
        <f>IF(AG388-AF388=0,"",AG388-AF388)</f>
        <v/>
      </c>
      <c r="AI388" s="106"/>
      <c r="AJ388" s="106"/>
      <c r="AK388" s="106"/>
      <c r="AL388" s="106"/>
      <c r="AM388" s="106" t="str">
        <f>IF((AK388+AJ388)-AL388=0,"",(AK388+AJ388)-AL388)</f>
        <v/>
      </c>
      <c r="AN388" s="120" t="str">
        <f>IF(OR(AM388="",V388="",V388=0),"",ROUND(AM388/V388,2))</f>
        <v/>
      </c>
      <c r="AO388" s="106" t="str">
        <f>IF(OR(Y388="",AM388="",AM388=0),"",ROUND(Y388/AM388,2))</f>
        <v/>
      </c>
      <c r="AP388" s="106" t="str">
        <f>IF(OR(AM388="",Y388="",Y388=0),"",ROUND(AM388/Y388,2))</f>
        <v/>
      </c>
      <c r="AQ388" s="106" t="str">
        <f>IF(OR(L388="",V388="",V388=0),"",ROUND(L388/V388,1))</f>
        <v/>
      </c>
      <c r="AR388" s="106" t="str">
        <f>IF(OR('INFORME DIARIO MAQUINARIA'!$O388="",'INFORME DIARIO MAQUINARIA'!$AH388="",'INFORME DIARIO MAQUINARIA'!$AH388=0),"",ROUND('INFORME DIARIO MAQUINARIA'!$O388/'INFORME DIARIO MAQUINARIA'!$AH388,1))</f>
        <v/>
      </c>
      <c r="AS388" s="189" t="str">
        <f>IFERROR(IF(OR(V388="",AE388="",V388&lt;=0,AE388&lt;0),"",AE388/V388),"")</f>
        <v/>
      </c>
      <c r="AT388" s="106"/>
      <c r="AU388" s="106"/>
      <c r="AV388" s="106"/>
      <c r="AW388" s="106"/>
      <c r="AX388" s="106"/>
      <c r="AY388" s="106"/>
      <c r="AZ388" s="121"/>
    </row>
    <row r="389" spans="2:52" s="235" customFormat="1" ht="52.5" hidden="1" customHeight="1" x14ac:dyDescent="0.25">
      <c r="B389" s="252">
        <v>46220</v>
      </c>
      <c r="C389" s="311" t="s">
        <v>60</v>
      </c>
      <c r="D389" s="212">
        <v>1</v>
      </c>
      <c r="E389" s="212" t="s">
        <v>76</v>
      </c>
      <c r="F389" s="212" t="s">
        <v>227</v>
      </c>
      <c r="G389" s="212">
        <v>7</v>
      </c>
      <c r="H389" s="212" t="s">
        <v>552</v>
      </c>
      <c r="I389" s="212">
        <v>233</v>
      </c>
      <c r="J389" s="212"/>
      <c r="K389" s="212" t="s">
        <v>554</v>
      </c>
      <c r="L389" s="212"/>
      <c r="M389" s="212"/>
      <c r="N389" s="212">
        <v>2</v>
      </c>
      <c r="O389" s="212">
        <v>16</v>
      </c>
      <c r="P389" s="211"/>
      <c r="Q389" s="205"/>
      <c r="R389" s="204"/>
      <c r="S389" s="204">
        <f>'INFORME DIARIO MAQUINARIA'!$R389-'INFORME DIARIO MAQUINARIA'!$Q389</f>
        <v>0</v>
      </c>
      <c r="T389" s="203"/>
      <c r="U389" s="106"/>
      <c r="V389" s="106" t="str">
        <f>IF(U389-T389=0,"",U389-T389)</f>
        <v/>
      </c>
      <c r="W389" s="106"/>
      <c r="X389" s="106"/>
      <c r="Y389" s="106" t="str">
        <f>IF(X389-W389=0,"",X389-W389)</f>
        <v/>
      </c>
      <c r="Z389" s="106"/>
      <c r="AA389" s="106"/>
      <c r="AB389" s="106">
        <f>'INFORME DIARIO MAQUINARIA'!$AA389-'INFORME DIARIO MAQUINARIA'!$Z389</f>
        <v>0</v>
      </c>
      <c r="AC389" s="106"/>
      <c r="AD389" s="106"/>
      <c r="AE389" s="106" t="str">
        <f>IF(AD389-AC389=0,"",AD389-AC389)</f>
        <v/>
      </c>
      <c r="AF389" s="106"/>
      <c r="AG389" s="106"/>
      <c r="AH389" s="106" t="str">
        <f>IF(AG389-AF389=0,"",AG389-AF389)</f>
        <v/>
      </c>
      <c r="AI389" s="106"/>
      <c r="AJ389" s="106"/>
      <c r="AK389" s="106"/>
      <c r="AL389" s="106"/>
      <c r="AM389" s="106" t="str">
        <f>IF((AK389+AJ389)-AL389=0,"",(AK389+AJ389)-AL389)</f>
        <v/>
      </c>
      <c r="AN389" s="120" t="str">
        <f>IF(OR(AM389="",V389="",V389=0),"",ROUND(AM389/V389,2))</f>
        <v/>
      </c>
      <c r="AO389" s="106" t="str">
        <f>IF(OR(Y389="",AM389="",AM389=0),"",ROUND(Y389/AM389,2))</f>
        <v/>
      </c>
      <c r="AP389" s="106" t="str">
        <f>IF(OR(AM389="",Y389="",Y389=0),"",ROUND(AM389/Y389,2))</f>
        <v/>
      </c>
      <c r="AQ389" s="106" t="str">
        <f>IF(OR(L389="",V389="",V389=0),"",ROUND(L389/V389,1))</f>
        <v/>
      </c>
      <c r="AR389" s="106" t="str">
        <f>IF(OR('INFORME DIARIO MAQUINARIA'!$O389="",'INFORME DIARIO MAQUINARIA'!$AH389="",'INFORME DIARIO MAQUINARIA'!$AH389=0),"",ROUND('INFORME DIARIO MAQUINARIA'!$O389/'INFORME DIARIO MAQUINARIA'!$AH389,1))</f>
        <v/>
      </c>
      <c r="AS389" s="189" t="str">
        <f>IFERROR(IF(OR(V389="",AE389="",V389&lt;=0,AE389&lt;0),"",AE389/V389),"")</f>
        <v/>
      </c>
      <c r="AT389" s="106"/>
      <c r="AU389" s="106"/>
      <c r="AV389" s="106"/>
      <c r="AW389" s="106"/>
      <c r="AX389" s="106"/>
      <c r="AY389" s="106"/>
      <c r="AZ389" s="121"/>
    </row>
    <row r="390" spans="2:52" s="235" customFormat="1" ht="52.5" hidden="1" customHeight="1" x14ac:dyDescent="0.25">
      <c r="B390" s="268">
        <v>46220</v>
      </c>
      <c r="C390" s="309" t="s">
        <v>60</v>
      </c>
      <c r="D390" s="201">
        <v>1</v>
      </c>
      <c r="E390" s="201" t="s">
        <v>231</v>
      </c>
      <c r="F390" s="201" t="s">
        <v>161</v>
      </c>
      <c r="G390" s="201">
        <v>7</v>
      </c>
      <c r="H390" s="201" t="s">
        <v>552</v>
      </c>
      <c r="I390" s="201"/>
      <c r="J390" s="201"/>
      <c r="K390" s="201" t="s">
        <v>554</v>
      </c>
      <c r="L390" s="201"/>
      <c r="M390" s="201"/>
      <c r="N390" s="201">
        <v>1</v>
      </c>
      <c r="O390" s="201">
        <v>12</v>
      </c>
      <c r="P390" s="209"/>
      <c r="Q390" s="205"/>
      <c r="R390" s="204"/>
      <c r="S390" s="204">
        <f>'INFORME DIARIO MAQUINARIA'!$R390-'INFORME DIARIO MAQUINARIA'!$Q390</f>
        <v>0</v>
      </c>
      <c r="T390" s="203"/>
      <c r="U390" s="106"/>
      <c r="V390" s="106" t="str">
        <f>IF(U390-T390=0,"",U390-T390)</f>
        <v/>
      </c>
      <c r="W390" s="106"/>
      <c r="X390" s="106"/>
      <c r="Y390" s="106" t="str">
        <f>IF(X390-W390=0,"",X390-W390)</f>
        <v/>
      </c>
      <c r="Z390" s="106"/>
      <c r="AA390" s="106"/>
      <c r="AB390" s="106">
        <f>'INFORME DIARIO MAQUINARIA'!$AA390-'INFORME DIARIO MAQUINARIA'!$Z390</f>
        <v>0</v>
      </c>
      <c r="AC390" s="106"/>
      <c r="AD390" s="106"/>
      <c r="AE390" s="106" t="str">
        <f>IF(AD390-AC390=0,"",AD390-AC390)</f>
        <v/>
      </c>
      <c r="AF390" s="106"/>
      <c r="AG390" s="106"/>
      <c r="AH390" s="106" t="str">
        <f>IF(AG390-AF390=0,"",AG390-AF390)</f>
        <v/>
      </c>
      <c r="AI390" s="106"/>
      <c r="AJ390" s="106"/>
      <c r="AK390" s="106"/>
      <c r="AL390" s="106"/>
      <c r="AM390" s="106" t="str">
        <f>IF((AK390+AJ390)-AL390=0,"",(AK390+AJ390)-AL390)</f>
        <v/>
      </c>
      <c r="AN390" s="120" t="str">
        <f>IF(OR(AM390="",V390="",V390=0),"",ROUND(AM390/V390,2))</f>
        <v/>
      </c>
      <c r="AO390" s="106" t="str">
        <f>IF(OR(Y390="",AM390="",AM390=0),"",ROUND(Y390/AM390,2))</f>
        <v/>
      </c>
      <c r="AP390" s="106" t="str">
        <f>IF(OR(AM390="",Y390="",Y390=0),"",ROUND(AM390/Y390,2))</f>
        <v/>
      </c>
      <c r="AQ390" s="106" t="str">
        <f>IF(OR(L390="",V390="",V390=0),"",ROUND(L390/V390,1))</f>
        <v/>
      </c>
      <c r="AR390" s="106" t="str">
        <f>IF(OR('INFORME DIARIO MAQUINARIA'!$O390="",'INFORME DIARIO MAQUINARIA'!$AH390="",'INFORME DIARIO MAQUINARIA'!$AH390=0),"",ROUND('INFORME DIARIO MAQUINARIA'!$O390/'INFORME DIARIO MAQUINARIA'!$AH390,1))</f>
        <v/>
      </c>
      <c r="AS390" s="189" t="str">
        <f>IFERROR(IF(OR(V390="",AE390="",V390&lt;=0,AE390&lt;0),"",AE390/V390),"")</f>
        <v/>
      </c>
      <c r="AT390" s="106"/>
      <c r="AU390" s="106"/>
      <c r="AV390" s="106"/>
      <c r="AW390" s="106"/>
      <c r="AX390" s="106"/>
      <c r="AY390" s="106"/>
      <c r="AZ390" s="121"/>
    </row>
    <row r="391" spans="2:52" s="235" customFormat="1" ht="52.5" hidden="1" customHeight="1" x14ac:dyDescent="0.25">
      <c r="B391" s="268">
        <v>46220</v>
      </c>
      <c r="C391" s="309" t="s">
        <v>60</v>
      </c>
      <c r="D391" s="201">
        <v>1</v>
      </c>
      <c r="E391" s="201" t="s">
        <v>553</v>
      </c>
      <c r="F391" s="201" t="s">
        <v>202</v>
      </c>
      <c r="G391" s="201">
        <v>7</v>
      </c>
      <c r="H391" s="201" t="s">
        <v>552</v>
      </c>
      <c r="I391" s="201"/>
      <c r="J391" s="201"/>
      <c r="K391" s="201" t="s">
        <v>362</v>
      </c>
      <c r="L391" s="201"/>
      <c r="M391" s="201">
        <v>40</v>
      </c>
      <c r="N391" s="201"/>
      <c r="O391" s="201"/>
      <c r="P391" s="209"/>
      <c r="Q391" s="205"/>
      <c r="R391" s="204"/>
      <c r="S391" s="204">
        <f>'INFORME DIARIO MAQUINARIA'!$R391-'INFORME DIARIO MAQUINARIA'!$Q391</f>
        <v>0</v>
      </c>
      <c r="T391" s="203"/>
      <c r="U391" s="106"/>
      <c r="V391" s="106" t="str">
        <f>IF(U391-T391=0,"",U391-T391)</f>
        <v/>
      </c>
      <c r="W391" s="106"/>
      <c r="X391" s="106"/>
      <c r="Y391" s="106" t="str">
        <f>IF(X391-W391=0,"",X391-W391)</f>
        <v/>
      </c>
      <c r="Z391" s="106"/>
      <c r="AA391" s="106"/>
      <c r="AB391" s="106">
        <f>'INFORME DIARIO MAQUINARIA'!$AA391-'INFORME DIARIO MAQUINARIA'!$Z391</f>
        <v>0</v>
      </c>
      <c r="AC391" s="106"/>
      <c r="AD391" s="106"/>
      <c r="AE391" s="106" t="str">
        <f>IF(AD391-AC391=0,"",AD391-AC391)</f>
        <v/>
      </c>
      <c r="AF391" s="106"/>
      <c r="AG391" s="106"/>
      <c r="AH391" s="106" t="str">
        <f>IF(AG391-AF391=0,"",AG391-AF391)</f>
        <v/>
      </c>
      <c r="AI391" s="106"/>
      <c r="AJ391" s="106"/>
      <c r="AK391" s="106"/>
      <c r="AL391" s="106"/>
      <c r="AM391" s="106" t="str">
        <f>IF((AK391+AJ391)-AL391=0,"",(AK391+AJ391)-AL391)</f>
        <v/>
      </c>
      <c r="AN391" s="120" t="str">
        <f>IF(OR(AM391="",V391="",V391=0),"",ROUND(AM391/V391,2))</f>
        <v/>
      </c>
      <c r="AO391" s="106" t="str">
        <f>IF(OR(Y391="",AM391="",AM391=0),"",ROUND(Y391/AM391,2))</f>
        <v/>
      </c>
      <c r="AP391" s="106" t="str">
        <f>IF(OR(AM391="",Y391="",Y391=0),"",ROUND(AM391/Y391,2))</f>
        <v/>
      </c>
      <c r="AQ391" s="106" t="str">
        <f>IF(OR(L391="",V391="",V391=0),"",ROUND(L391/V391,1))</f>
        <v/>
      </c>
      <c r="AR391" s="106" t="str">
        <f>IF(OR('INFORME DIARIO MAQUINARIA'!$O391="",'INFORME DIARIO MAQUINARIA'!$AH391="",'INFORME DIARIO MAQUINARIA'!$AH391=0),"",ROUND('INFORME DIARIO MAQUINARIA'!$O391/'INFORME DIARIO MAQUINARIA'!$AH391,1))</f>
        <v/>
      </c>
      <c r="AS391" s="189" t="str">
        <f>IFERROR(IF(OR(V391="",AE391="",V391&lt;=0,AE391&lt;0),"",AE391/V391),"")</f>
        <v/>
      </c>
      <c r="AT391" s="106"/>
      <c r="AU391" s="106"/>
      <c r="AV391" s="106"/>
      <c r="AW391" s="106"/>
      <c r="AX391" s="106"/>
      <c r="AY391" s="106"/>
      <c r="AZ391" s="121"/>
    </row>
    <row r="392" spans="2:52" s="235" customFormat="1" ht="52.5" hidden="1" customHeight="1" x14ac:dyDescent="0.25">
      <c r="B392" s="268">
        <v>46220</v>
      </c>
      <c r="C392" s="309" t="s">
        <v>60</v>
      </c>
      <c r="D392" s="201">
        <v>1</v>
      </c>
      <c r="E392" s="201" t="s">
        <v>382</v>
      </c>
      <c r="F392" s="201" t="s">
        <v>386</v>
      </c>
      <c r="G392" s="201">
        <v>7</v>
      </c>
      <c r="H392" s="201" t="s">
        <v>552</v>
      </c>
      <c r="I392" s="201"/>
      <c r="J392" s="201"/>
      <c r="K392" s="201" t="s">
        <v>365</v>
      </c>
      <c r="L392" s="201">
        <v>700</v>
      </c>
      <c r="M392" s="201"/>
      <c r="N392" s="201"/>
      <c r="O392" s="201"/>
      <c r="P392" s="209"/>
      <c r="Q392" s="205"/>
      <c r="R392" s="204"/>
      <c r="S392" s="204">
        <f>'INFORME DIARIO MAQUINARIA'!$R392-'INFORME DIARIO MAQUINARIA'!$Q392</f>
        <v>0</v>
      </c>
      <c r="T392" s="203"/>
      <c r="U392" s="106"/>
      <c r="V392" s="106" t="str">
        <f>IF(U392-T392=0,"",U392-T392)</f>
        <v/>
      </c>
      <c r="W392" s="106"/>
      <c r="X392" s="106"/>
      <c r="Y392" s="106" t="str">
        <f>IF(X392-W392=0,"",X392-W392)</f>
        <v/>
      </c>
      <c r="Z392" s="106"/>
      <c r="AA392" s="106"/>
      <c r="AB392" s="106">
        <f>'INFORME DIARIO MAQUINARIA'!$AA392-'INFORME DIARIO MAQUINARIA'!$Z392</f>
        <v>0</v>
      </c>
      <c r="AC392" s="106"/>
      <c r="AD392" s="106"/>
      <c r="AE392" s="106" t="str">
        <f>IF(AD392-AC392=0,"",AD392-AC392)</f>
        <v/>
      </c>
      <c r="AF392" s="106"/>
      <c r="AG392" s="106"/>
      <c r="AH392" s="106" t="str">
        <f>IF(AG392-AF392=0,"",AG392-AF392)</f>
        <v/>
      </c>
      <c r="AI392" s="106"/>
      <c r="AJ392" s="106"/>
      <c r="AK392" s="106"/>
      <c r="AL392" s="106"/>
      <c r="AM392" s="106" t="str">
        <f>IF((AK392+AJ392)-AL392=0,"",(AK392+AJ392)-AL392)</f>
        <v/>
      </c>
      <c r="AN392" s="120" t="str">
        <f>IF(OR(AM392="",V392="",V392=0),"",ROUND(AM392/V392,2))</f>
        <v/>
      </c>
      <c r="AO392" s="106" t="str">
        <f>IF(OR(Y392="",AM392="",AM392=0),"",ROUND(Y392/AM392,2))</f>
        <v/>
      </c>
      <c r="AP392" s="106" t="str">
        <f>IF(OR(AM392="",Y392="",Y392=0),"",ROUND(AM392/Y392,2))</f>
        <v/>
      </c>
      <c r="AQ392" s="106" t="str">
        <f>IF(OR(L392="",V392="",V392=0),"",ROUND(L392/V392,1))</f>
        <v/>
      </c>
      <c r="AR392" s="106" t="str">
        <f>IF(OR('INFORME DIARIO MAQUINARIA'!$O392="",'INFORME DIARIO MAQUINARIA'!$AH392="",'INFORME DIARIO MAQUINARIA'!$AH392=0),"",ROUND('INFORME DIARIO MAQUINARIA'!$O392/'INFORME DIARIO MAQUINARIA'!$AH392,1))</f>
        <v/>
      </c>
      <c r="AS392" s="189" t="str">
        <f>IFERROR(IF(OR(V392="",AE392="",V392&lt;=0,AE392&lt;0),"",AE392/V392),"")</f>
        <v/>
      </c>
      <c r="AT392" s="106"/>
      <c r="AU392" s="106"/>
      <c r="AV392" s="106"/>
      <c r="AW392" s="106"/>
      <c r="AX392" s="106"/>
      <c r="AY392" s="106"/>
      <c r="AZ392" s="121"/>
    </row>
    <row r="393" spans="2:52" s="235" customFormat="1" ht="52.5" hidden="1" customHeight="1" x14ac:dyDescent="0.25">
      <c r="B393" s="268">
        <v>46220</v>
      </c>
      <c r="C393" s="309" t="s">
        <v>60</v>
      </c>
      <c r="D393" s="201">
        <v>1</v>
      </c>
      <c r="E393" s="201" t="s">
        <v>382</v>
      </c>
      <c r="F393" s="201" t="s">
        <v>386</v>
      </c>
      <c r="G393" s="201">
        <v>7</v>
      </c>
      <c r="H393" s="201" t="s">
        <v>551</v>
      </c>
      <c r="I393" s="201">
        <v>81</v>
      </c>
      <c r="J393" s="201"/>
      <c r="K393" s="201" t="s">
        <v>191</v>
      </c>
      <c r="L393" s="201">
        <v>200</v>
      </c>
      <c r="M393" s="201"/>
      <c r="N393" s="201"/>
      <c r="O393" s="201"/>
      <c r="P393" s="209"/>
      <c r="Q393" s="205"/>
      <c r="R393" s="204"/>
      <c r="S393" s="204">
        <f>'INFORME DIARIO MAQUINARIA'!$R393-'INFORME DIARIO MAQUINARIA'!$Q393</f>
        <v>0</v>
      </c>
      <c r="T393" s="203"/>
      <c r="U393" s="106"/>
      <c r="V393" s="106" t="str">
        <f>IF(U393-T393=0,"",U393-T393)</f>
        <v/>
      </c>
      <c r="W393" s="106"/>
      <c r="X393" s="106"/>
      <c r="Y393" s="106" t="str">
        <f>IF(X393-W393=0,"",X393-W393)</f>
        <v/>
      </c>
      <c r="Z393" s="106"/>
      <c r="AA393" s="106"/>
      <c r="AB393" s="106">
        <f>'INFORME DIARIO MAQUINARIA'!$AA393-'INFORME DIARIO MAQUINARIA'!$Z393</f>
        <v>0</v>
      </c>
      <c r="AC393" s="106"/>
      <c r="AD393" s="106"/>
      <c r="AE393" s="106" t="str">
        <f>IF(AD393-AC393=0,"",AD393-AC393)</f>
        <v/>
      </c>
      <c r="AF393" s="106"/>
      <c r="AG393" s="106"/>
      <c r="AH393" s="106" t="str">
        <f>IF(AG393-AF393=0,"",AG393-AF393)</f>
        <v/>
      </c>
      <c r="AI393" s="106"/>
      <c r="AJ393" s="106"/>
      <c r="AK393" s="106"/>
      <c r="AL393" s="106"/>
      <c r="AM393" s="106" t="str">
        <f>IF((AK393+AJ393)-AL393=0,"",(AK393+AJ393)-AL393)</f>
        <v/>
      </c>
      <c r="AN393" s="120" t="str">
        <f>IF(OR(AM393="",V393="",V393=0),"",ROUND(AM393/V393,2))</f>
        <v/>
      </c>
      <c r="AO393" s="106" t="str">
        <f>IF(OR(Y393="",AM393="",AM393=0),"",ROUND(Y393/AM393,2))</f>
        <v/>
      </c>
      <c r="AP393" s="106" t="str">
        <f>IF(OR(AM393="",Y393="",Y393=0),"",ROUND(AM393/Y393,2))</f>
        <v/>
      </c>
      <c r="AQ393" s="106" t="str">
        <f>IF(OR(L393="",V393="",V393=0),"",ROUND(L393/V393,1))</f>
        <v/>
      </c>
      <c r="AR393" s="106" t="str">
        <f>IF(OR('INFORME DIARIO MAQUINARIA'!$O393="",'INFORME DIARIO MAQUINARIA'!$AH393="",'INFORME DIARIO MAQUINARIA'!$AH393=0),"",ROUND('INFORME DIARIO MAQUINARIA'!$O393/'INFORME DIARIO MAQUINARIA'!$AH393,1))</f>
        <v/>
      </c>
      <c r="AS393" s="189" t="str">
        <f>IFERROR(IF(OR(V393="",AE393="",V393&lt;=0,AE393&lt;0),"",AE393/V393),"")</f>
        <v/>
      </c>
      <c r="AT393" s="106"/>
      <c r="AU393" s="106"/>
      <c r="AV393" s="106"/>
      <c r="AW393" s="106"/>
      <c r="AX393" s="106"/>
      <c r="AY393" s="106"/>
      <c r="AZ393" s="121"/>
    </row>
    <row r="394" spans="2:52" s="235" customFormat="1" ht="52.5" hidden="1" customHeight="1" x14ac:dyDescent="0.25">
      <c r="B394" s="268">
        <v>46220</v>
      </c>
      <c r="C394" s="309" t="s">
        <v>60</v>
      </c>
      <c r="D394" s="201">
        <v>1</v>
      </c>
      <c r="E394" s="201" t="s">
        <v>100</v>
      </c>
      <c r="F394" s="201" t="s">
        <v>99</v>
      </c>
      <c r="G394" s="201">
        <v>7</v>
      </c>
      <c r="H394" s="201" t="s">
        <v>550</v>
      </c>
      <c r="I394" s="201">
        <v>287</v>
      </c>
      <c r="J394" s="201"/>
      <c r="K394" s="201" t="s">
        <v>549</v>
      </c>
      <c r="L394" s="201"/>
      <c r="M394" s="201"/>
      <c r="N394" s="201">
        <v>1</v>
      </c>
      <c r="O394" s="201">
        <v>12</v>
      </c>
      <c r="P394" s="209"/>
      <c r="Q394" s="205"/>
      <c r="R394" s="204"/>
      <c r="S394" s="204">
        <f>'INFORME DIARIO MAQUINARIA'!$R394-'INFORME DIARIO MAQUINARIA'!$Q394</f>
        <v>0</v>
      </c>
      <c r="T394" s="203"/>
      <c r="U394" s="106"/>
      <c r="V394" s="106" t="str">
        <f>IF(U394-T394=0,"",U394-T394)</f>
        <v/>
      </c>
      <c r="W394" s="106"/>
      <c r="X394" s="106"/>
      <c r="Y394" s="106" t="str">
        <f>IF(X394-W394=0,"",X394-W394)</f>
        <v/>
      </c>
      <c r="Z394" s="106"/>
      <c r="AA394" s="106"/>
      <c r="AB394" s="106">
        <f>'INFORME DIARIO MAQUINARIA'!$AA394-'INFORME DIARIO MAQUINARIA'!$Z394</f>
        <v>0</v>
      </c>
      <c r="AC394" s="106"/>
      <c r="AD394" s="106"/>
      <c r="AE394" s="106" t="str">
        <f>IF(AD394-AC394=0,"",AD394-AC394)</f>
        <v/>
      </c>
      <c r="AF394" s="106"/>
      <c r="AG394" s="106"/>
      <c r="AH394" s="106" t="str">
        <f>IF(AG394-AF394=0,"",AG394-AF394)</f>
        <v/>
      </c>
      <c r="AI394" s="106"/>
      <c r="AJ394" s="106"/>
      <c r="AK394" s="106"/>
      <c r="AL394" s="106"/>
      <c r="AM394" s="106" t="str">
        <f>IF((AK394+AJ394)-AL394=0,"",(AK394+AJ394)-AL394)</f>
        <v/>
      </c>
      <c r="AN394" s="120" t="str">
        <f>IF(OR(AM394="",V394="",V394=0),"",ROUND(AM394/V394,2))</f>
        <v/>
      </c>
      <c r="AO394" s="106" t="str">
        <f>IF(OR(Y394="",AM394="",AM394=0),"",ROUND(Y394/AM394,2))</f>
        <v/>
      </c>
      <c r="AP394" s="106" t="str">
        <f>IF(OR(AM394="",Y394="",Y394=0),"",ROUND(AM394/Y394,2))</f>
        <v/>
      </c>
      <c r="AQ394" s="106" t="str">
        <f>IF(OR(L394="",V394="",V394=0),"",ROUND(L394/V394,1))</f>
        <v/>
      </c>
      <c r="AR394" s="106" t="str">
        <f>IF(OR('INFORME DIARIO MAQUINARIA'!$O394="",'INFORME DIARIO MAQUINARIA'!$AH394="",'INFORME DIARIO MAQUINARIA'!$AH394=0),"",ROUND('INFORME DIARIO MAQUINARIA'!$O394/'INFORME DIARIO MAQUINARIA'!$AH394,1))</f>
        <v/>
      </c>
      <c r="AS394" s="189" t="str">
        <f>IFERROR(IF(OR(V394="",AE394="",V394&lt;=0,AE394&lt;0),"",AE394/V394),"")</f>
        <v/>
      </c>
      <c r="AT394" s="106"/>
      <c r="AU394" s="106"/>
      <c r="AV394" s="106"/>
      <c r="AW394" s="106"/>
      <c r="AX394" s="106"/>
      <c r="AY394" s="106"/>
      <c r="AZ394" s="121"/>
    </row>
    <row r="395" spans="2:52" s="235" customFormat="1" ht="55.5" hidden="1" customHeight="1" thickBot="1" x14ac:dyDescent="0.3">
      <c r="B395" s="268">
        <v>46220</v>
      </c>
      <c r="C395" s="309" t="s">
        <v>60</v>
      </c>
      <c r="D395" s="201">
        <v>1</v>
      </c>
      <c r="E395" s="201" t="s">
        <v>143</v>
      </c>
      <c r="F395" s="201" t="s">
        <v>117</v>
      </c>
      <c r="G395" s="201">
        <v>7</v>
      </c>
      <c r="H395" s="201" t="s">
        <v>548</v>
      </c>
      <c r="I395" s="201"/>
      <c r="J395" s="201"/>
      <c r="K395" s="201" t="s">
        <v>547</v>
      </c>
      <c r="L395" s="201"/>
      <c r="M395" s="201"/>
      <c r="N395" s="201"/>
      <c r="O395" s="201"/>
      <c r="P395" s="209">
        <v>410</v>
      </c>
      <c r="Q395" s="205"/>
      <c r="R395" s="204"/>
      <c r="S395" s="204">
        <f>'INFORME DIARIO MAQUINARIA'!$R395-'INFORME DIARIO MAQUINARIA'!$Q395</f>
        <v>0</v>
      </c>
      <c r="T395" s="203"/>
      <c r="U395" s="106"/>
      <c r="V395" s="106" t="str">
        <f>IF(U395-T395=0,"",U395-T395)</f>
        <v/>
      </c>
      <c r="W395" s="106"/>
      <c r="X395" s="106"/>
      <c r="Y395" s="106" t="str">
        <f>IF(X395-W395=0,"",X395-W395)</f>
        <v/>
      </c>
      <c r="Z395" s="106"/>
      <c r="AA395" s="106"/>
      <c r="AB395" s="106">
        <f>'INFORME DIARIO MAQUINARIA'!$AA395-'INFORME DIARIO MAQUINARIA'!$Z395</f>
        <v>0</v>
      </c>
      <c r="AC395" s="106"/>
      <c r="AD395" s="106"/>
      <c r="AE395" s="106" t="str">
        <f>IF(AD395-AC395=0,"",AD395-AC395)</f>
        <v/>
      </c>
      <c r="AF395" s="106"/>
      <c r="AG395" s="106"/>
      <c r="AH395" s="106" t="str">
        <f>IF(AG395-AF395=0,"",AG395-AF395)</f>
        <v/>
      </c>
      <c r="AI395" s="106"/>
      <c r="AJ395" s="106"/>
      <c r="AK395" s="106"/>
      <c r="AL395" s="106"/>
      <c r="AM395" s="106" t="str">
        <f>IF((AK395+AJ395)-AL395=0,"",(AK395+AJ395)-AL395)</f>
        <v/>
      </c>
      <c r="AN395" s="120" t="str">
        <f>IF(OR(AM395="",V395="",V395=0),"",ROUND(AM395/V395,2))</f>
        <v/>
      </c>
      <c r="AO395" s="106" t="str">
        <f>IF(OR(Y395="",AM395="",AM395=0),"",ROUND(Y395/AM395,2))</f>
        <v/>
      </c>
      <c r="AP395" s="106" t="str">
        <f>IF(OR(AM395="",Y395="",Y395=0),"",ROUND(AM395/Y395,2))</f>
        <v/>
      </c>
      <c r="AQ395" s="106" t="str">
        <f>IF(OR(L395="",V395="",V395=0),"",ROUND(L395/V395,1))</f>
        <v/>
      </c>
      <c r="AR395" s="106" t="str">
        <f>IF(OR('INFORME DIARIO MAQUINARIA'!$O395="",'INFORME DIARIO MAQUINARIA'!$AH395="",'INFORME DIARIO MAQUINARIA'!$AH395=0),"",ROUND('INFORME DIARIO MAQUINARIA'!$O395/'INFORME DIARIO MAQUINARIA'!$AH395,1))</f>
        <v/>
      </c>
      <c r="AS395" s="189" t="str">
        <f>IFERROR(IF(OR(V395="",AE395="",V395&lt;=0,AE395&lt;0),"",AE395/V395),"")</f>
        <v/>
      </c>
      <c r="AT395" s="106"/>
      <c r="AU395" s="106"/>
      <c r="AV395" s="106"/>
      <c r="AW395" s="106"/>
      <c r="AX395" s="106"/>
      <c r="AY395" s="106"/>
      <c r="AZ395" s="121"/>
    </row>
    <row r="396" spans="2:52" s="235" customFormat="1" ht="50.25" hidden="1" customHeight="1" x14ac:dyDescent="0.25">
      <c r="B396" s="252">
        <v>46220</v>
      </c>
      <c r="C396" s="212" t="s">
        <v>463</v>
      </c>
      <c r="D396" s="212">
        <v>1</v>
      </c>
      <c r="E396" s="212" t="s">
        <v>164</v>
      </c>
      <c r="F396" s="212" t="s">
        <v>376</v>
      </c>
      <c r="G396" s="212">
        <v>8</v>
      </c>
      <c r="H396" s="212" t="s">
        <v>546</v>
      </c>
      <c r="I396" s="212">
        <v>250</v>
      </c>
      <c r="J396" s="212"/>
      <c r="K396" s="212" t="s">
        <v>365</v>
      </c>
      <c r="L396" s="212">
        <v>1600</v>
      </c>
      <c r="M396" s="212"/>
      <c r="N396" s="212"/>
      <c r="O396" s="212"/>
      <c r="P396" s="211"/>
      <c r="Q396" s="205"/>
      <c r="R396" s="204"/>
      <c r="S396" s="204">
        <f>'INFORME DIARIO MAQUINARIA'!$R396-'INFORME DIARIO MAQUINARIA'!$Q396</f>
        <v>0</v>
      </c>
      <c r="T396" s="203"/>
      <c r="U396" s="106"/>
      <c r="V396" s="106" t="str">
        <f>IF(U396-T396=0,"",U396-T396)</f>
        <v/>
      </c>
      <c r="W396" s="106"/>
      <c r="X396" s="106"/>
      <c r="Y396" s="106" t="str">
        <f>IF(X396-W396=0,"",X396-W396)</f>
        <v/>
      </c>
      <c r="Z396" s="106"/>
      <c r="AA396" s="106"/>
      <c r="AB396" s="106">
        <f>'INFORME DIARIO MAQUINARIA'!$AA396-'INFORME DIARIO MAQUINARIA'!$Z396</f>
        <v>0</v>
      </c>
      <c r="AC396" s="106"/>
      <c r="AD396" s="106"/>
      <c r="AE396" s="106" t="str">
        <f>IF(AD396-AC396=0,"",AD396-AC396)</f>
        <v/>
      </c>
      <c r="AF396" s="106"/>
      <c r="AG396" s="106"/>
      <c r="AH396" s="106" t="str">
        <f>IF(AG396-AF396=0,"",AG396-AF396)</f>
        <v/>
      </c>
      <c r="AI396" s="106"/>
      <c r="AJ396" s="106"/>
      <c r="AK396" s="106"/>
      <c r="AL396" s="106"/>
      <c r="AM396" s="106" t="str">
        <f>IF((AK396+AJ396)-AL396=0,"",(AK396+AJ396)-AL396)</f>
        <v/>
      </c>
      <c r="AN396" s="120" t="str">
        <f>IF(OR(AM396="",V396="",V396=0),"",ROUND(AM396/V396,2))</f>
        <v/>
      </c>
      <c r="AO396" s="106" t="str">
        <f>IF(OR(Y396="",AM396="",AM396=0),"",ROUND(Y396/AM396,2))</f>
        <v/>
      </c>
      <c r="AP396" s="106" t="str">
        <f>IF(OR(AM396="",Y396="",Y396=0),"",ROUND(AM396/Y396,2))</f>
        <v/>
      </c>
      <c r="AQ396" s="106" t="str">
        <f>IF(OR(L396="",V396="",V396=0),"",ROUND(L396/V396,1))</f>
        <v/>
      </c>
      <c r="AR396" s="106" t="str">
        <f>IF(OR('INFORME DIARIO MAQUINARIA'!$O396="",'INFORME DIARIO MAQUINARIA'!$AH396="",'INFORME DIARIO MAQUINARIA'!$AH396=0),"",ROUND('INFORME DIARIO MAQUINARIA'!$O396/'INFORME DIARIO MAQUINARIA'!$AH396,1))</f>
        <v/>
      </c>
      <c r="AS396" s="189" t="str">
        <f>IFERROR(IF(OR(V396="",AE396="",V396&lt;=0,AE396&lt;0),"",AE396/V396),"")</f>
        <v/>
      </c>
      <c r="AT396" s="106"/>
      <c r="AU396" s="106"/>
      <c r="AV396" s="106"/>
      <c r="AW396" s="106"/>
      <c r="AX396" s="106"/>
      <c r="AY396" s="106"/>
      <c r="AZ396" s="121"/>
    </row>
    <row r="397" spans="2:52" s="235" customFormat="1" ht="44.25" hidden="1" customHeight="1" x14ac:dyDescent="0.25">
      <c r="B397" s="268">
        <v>46220</v>
      </c>
      <c r="C397" s="201" t="s">
        <v>60</v>
      </c>
      <c r="D397" s="201">
        <v>1</v>
      </c>
      <c r="E397" s="201" t="s">
        <v>131</v>
      </c>
      <c r="F397" s="201" t="s">
        <v>438</v>
      </c>
      <c r="G397" s="201">
        <v>8</v>
      </c>
      <c r="H397" s="201" t="s">
        <v>546</v>
      </c>
      <c r="I397" s="201">
        <v>250</v>
      </c>
      <c r="J397" s="201"/>
      <c r="K397" s="201" t="s">
        <v>183</v>
      </c>
      <c r="L397" s="201"/>
      <c r="M397" s="201"/>
      <c r="N397" s="201">
        <v>12</v>
      </c>
      <c r="O397" s="201">
        <v>144</v>
      </c>
      <c r="P397" s="209"/>
      <c r="Q397" s="205"/>
      <c r="R397" s="204"/>
      <c r="S397" s="204">
        <f>'INFORME DIARIO MAQUINARIA'!$R397-'INFORME DIARIO MAQUINARIA'!$Q397</f>
        <v>0</v>
      </c>
      <c r="T397" s="203"/>
      <c r="U397" s="106"/>
      <c r="V397" s="106" t="str">
        <f>IF(U397-T397=0,"",U397-T397)</f>
        <v/>
      </c>
      <c r="W397" s="106"/>
      <c r="X397" s="106"/>
      <c r="Y397" s="106" t="str">
        <f>IF(X397-W397=0,"",X397-W397)</f>
        <v/>
      </c>
      <c r="Z397" s="106"/>
      <c r="AA397" s="106"/>
      <c r="AB397" s="106">
        <f>'INFORME DIARIO MAQUINARIA'!$AA397-'INFORME DIARIO MAQUINARIA'!$Z397</f>
        <v>0</v>
      </c>
      <c r="AC397" s="106"/>
      <c r="AD397" s="106"/>
      <c r="AE397" s="106" t="str">
        <f>IF(AD397-AC397=0,"",AD397-AC397)</f>
        <v/>
      </c>
      <c r="AF397" s="106"/>
      <c r="AG397" s="106"/>
      <c r="AH397" s="106" t="str">
        <f>IF(AG397-AF397=0,"",AG397-AF397)</f>
        <v/>
      </c>
      <c r="AI397" s="106"/>
      <c r="AJ397" s="106"/>
      <c r="AK397" s="106"/>
      <c r="AL397" s="106"/>
      <c r="AM397" s="106" t="str">
        <f>IF((AK397+AJ397)-AL397=0,"",(AK397+AJ397)-AL397)</f>
        <v/>
      </c>
      <c r="AN397" s="120" t="str">
        <f>IF(OR(AM397="",V397="",V397=0),"",ROUND(AM397/V397,2))</f>
        <v/>
      </c>
      <c r="AO397" s="106" t="str">
        <f>IF(OR(Y397="",AM397="",AM397=0),"",ROUND(Y397/AM397,2))</f>
        <v/>
      </c>
      <c r="AP397" s="106" t="str">
        <f>IF(OR(AM397="",Y397="",Y397=0),"",ROUND(AM397/Y397,2))</f>
        <v/>
      </c>
      <c r="AQ397" s="106" t="str">
        <f>IF(OR(L397="",V397="",V397=0),"",ROUND(L397/V397,1))</f>
        <v/>
      </c>
      <c r="AR397" s="106" t="str">
        <f>IF(OR('INFORME DIARIO MAQUINARIA'!$O397="",'INFORME DIARIO MAQUINARIA'!$AH397="",'INFORME DIARIO MAQUINARIA'!$AH397=0),"",ROUND('INFORME DIARIO MAQUINARIA'!$O397/'INFORME DIARIO MAQUINARIA'!$AH397,1))</f>
        <v/>
      </c>
      <c r="AS397" s="189" t="str">
        <f>IFERROR(IF(OR(V397="",AE397="",V397&lt;=0,AE397&lt;0),"",AE397/V397),"")</f>
        <v/>
      </c>
      <c r="AT397" s="106"/>
      <c r="AU397" s="106"/>
      <c r="AV397" s="106"/>
      <c r="AW397" s="106"/>
      <c r="AX397" s="106"/>
      <c r="AY397" s="106"/>
      <c r="AZ397" s="121"/>
    </row>
    <row r="398" spans="2:52" s="235" customFormat="1" ht="42.75" hidden="1" customHeight="1" x14ac:dyDescent="0.25">
      <c r="B398" s="268">
        <v>46220</v>
      </c>
      <c r="C398" s="201" t="s">
        <v>60</v>
      </c>
      <c r="D398" s="201">
        <v>1</v>
      </c>
      <c r="E398" s="201" t="s">
        <v>104</v>
      </c>
      <c r="F398" s="201" t="s">
        <v>211</v>
      </c>
      <c r="G398" s="201">
        <v>8</v>
      </c>
      <c r="H398" s="201" t="s">
        <v>544</v>
      </c>
      <c r="I398" s="316"/>
      <c r="J398" s="316"/>
      <c r="K398" s="201" t="s">
        <v>545</v>
      </c>
      <c r="L398" s="201"/>
      <c r="M398" s="201">
        <v>288</v>
      </c>
      <c r="N398" s="201"/>
      <c r="O398" s="201"/>
      <c r="P398" s="209"/>
      <c r="Q398" s="205"/>
      <c r="R398" s="204"/>
      <c r="S398" s="204">
        <f>'INFORME DIARIO MAQUINARIA'!$R398-'INFORME DIARIO MAQUINARIA'!$Q398</f>
        <v>0</v>
      </c>
      <c r="T398" s="203"/>
      <c r="U398" s="106"/>
      <c r="V398" s="106" t="str">
        <f>IF(U398-T398=0,"",U398-T398)</f>
        <v/>
      </c>
      <c r="W398" s="106"/>
      <c r="X398" s="106"/>
      <c r="Y398" s="106" t="str">
        <f>IF(X398-W398=0,"",X398-W398)</f>
        <v/>
      </c>
      <c r="Z398" s="106"/>
      <c r="AA398" s="106"/>
      <c r="AB398" s="106">
        <f>'INFORME DIARIO MAQUINARIA'!$AA398-'INFORME DIARIO MAQUINARIA'!$Z398</f>
        <v>0</v>
      </c>
      <c r="AC398" s="106"/>
      <c r="AD398" s="106"/>
      <c r="AE398" s="106" t="str">
        <f>IF(AD398-AC398=0,"",AD398-AC398)</f>
        <v/>
      </c>
      <c r="AF398" s="106"/>
      <c r="AG398" s="106"/>
      <c r="AH398" s="106" t="str">
        <f>IF(AG398-AF398=0,"",AG398-AF398)</f>
        <v/>
      </c>
      <c r="AI398" s="106"/>
      <c r="AJ398" s="106"/>
      <c r="AK398" s="106"/>
      <c r="AL398" s="106"/>
      <c r="AM398" s="106" t="str">
        <f>IF((AK398+AJ398)-AL398=0,"",(AK398+AJ398)-AL398)</f>
        <v/>
      </c>
      <c r="AN398" s="120" t="str">
        <f>IF(OR(AM398="",V398="",V398=0),"",ROUND(AM398/V398,2))</f>
        <v/>
      </c>
      <c r="AO398" s="106" t="str">
        <f>IF(OR(Y398="",AM398="",AM398=0),"",ROUND(Y398/AM398,2))</f>
        <v/>
      </c>
      <c r="AP398" s="106" t="str">
        <f>IF(OR(AM398="",Y398="",Y398=0),"",ROUND(AM398/Y398,2))</f>
        <v/>
      </c>
      <c r="AQ398" s="106" t="str">
        <f>IF(OR(L398="",V398="",V398=0),"",ROUND(L398/V398,1))</f>
        <v/>
      </c>
      <c r="AR398" s="106" t="str">
        <f>IF(OR('INFORME DIARIO MAQUINARIA'!$O398="",'INFORME DIARIO MAQUINARIA'!$AH398="",'INFORME DIARIO MAQUINARIA'!$AH398=0),"",ROUND('INFORME DIARIO MAQUINARIA'!$O398/'INFORME DIARIO MAQUINARIA'!$AH398,1))</f>
        <v/>
      </c>
      <c r="AS398" s="189" t="str">
        <f>IFERROR(IF(OR(V398="",AE398="",V398&lt;=0,AE398&lt;0),"",AE398/V398),"")</f>
        <v/>
      </c>
      <c r="AT398" s="106"/>
      <c r="AU398" s="106"/>
      <c r="AV398" s="106"/>
      <c r="AW398" s="106"/>
      <c r="AX398" s="106"/>
      <c r="AY398" s="106"/>
      <c r="AZ398" s="121"/>
    </row>
    <row r="399" spans="2:52" s="235" customFormat="1" ht="38.25" hidden="1" customHeight="1" x14ac:dyDescent="0.25">
      <c r="B399" s="268">
        <v>46220</v>
      </c>
      <c r="C399" s="201" t="s">
        <v>60</v>
      </c>
      <c r="D399" s="201">
        <v>1</v>
      </c>
      <c r="E399" s="201" t="s">
        <v>228</v>
      </c>
      <c r="F399" s="201" t="s">
        <v>354</v>
      </c>
      <c r="G399" s="201">
        <v>8</v>
      </c>
      <c r="H399" s="201" t="s">
        <v>544</v>
      </c>
      <c r="I399" s="316"/>
      <c r="J399" s="316"/>
      <c r="K399" s="201" t="s">
        <v>522</v>
      </c>
      <c r="L399" s="201"/>
      <c r="M399" s="201"/>
      <c r="N399" s="201">
        <v>12</v>
      </c>
      <c r="O399" s="201">
        <v>144</v>
      </c>
      <c r="P399" s="209"/>
      <c r="Q399" s="205"/>
      <c r="R399" s="204"/>
      <c r="S399" s="204">
        <f>'INFORME DIARIO MAQUINARIA'!$R399-'INFORME DIARIO MAQUINARIA'!$Q399</f>
        <v>0</v>
      </c>
      <c r="T399" s="203"/>
      <c r="U399" s="106"/>
      <c r="V399" s="106" t="str">
        <f>IF(U399-T399=0,"",U399-T399)</f>
        <v/>
      </c>
      <c r="W399" s="106"/>
      <c r="X399" s="106"/>
      <c r="Y399" s="106" t="str">
        <f>IF(X399-W399=0,"",X399-W399)</f>
        <v/>
      </c>
      <c r="Z399" s="106"/>
      <c r="AA399" s="106"/>
      <c r="AB399" s="106">
        <f>'INFORME DIARIO MAQUINARIA'!$AA399-'INFORME DIARIO MAQUINARIA'!$Z399</f>
        <v>0</v>
      </c>
      <c r="AC399" s="106"/>
      <c r="AD399" s="106"/>
      <c r="AE399" s="106" t="str">
        <f>IF(AD399-AC399=0,"",AD399-AC399)</f>
        <v/>
      </c>
      <c r="AF399" s="106"/>
      <c r="AG399" s="106"/>
      <c r="AH399" s="106" t="str">
        <f>IF(AG399-AF399=0,"",AG399-AF399)</f>
        <v/>
      </c>
      <c r="AI399" s="106"/>
      <c r="AJ399" s="106"/>
      <c r="AK399" s="106"/>
      <c r="AL399" s="106"/>
      <c r="AM399" s="106" t="str">
        <f>IF((AK399+AJ399)-AL399=0,"",(AK399+AJ399)-AL399)</f>
        <v/>
      </c>
      <c r="AN399" s="120" t="str">
        <f>IF(OR(AM399="",V399="",V399=0),"",ROUND(AM399/V399,2))</f>
        <v/>
      </c>
      <c r="AO399" s="106" t="str">
        <f>IF(OR(Y399="",AM399="",AM399=0),"",ROUND(Y399/AM399,2))</f>
        <v/>
      </c>
      <c r="AP399" s="106" t="str">
        <f>IF(OR(AM399="",Y399="",Y399=0),"",ROUND(AM399/Y399,2))</f>
        <v/>
      </c>
      <c r="AQ399" s="106" t="str">
        <f>IF(OR(L399="",V399="",V399=0),"",ROUND(L399/V399,1))</f>
        <v/>
      </c>
      <c r="AR399" s="106" t="str">
        <f>IF(OR('INFORME DIARIO MAQUINARIA'!$O399="",'INFORME DIARIO MAQUINARIA'!$AH399="",'INFORME DIARIO MAQUINARIA'!$AH399=0),"",ROUND('INFORME DIARIO MAQUINARIA'!$O399/'INFORME DIARIO MAQUINARIA'!$AH399,1))</f>
        <v/>
      </c>
      <c r="AS399" s="189" t="str">
        <f>IFERROR(IF(OR(V399="",AE399="",V399&lt;=0,AE399&lt;0),"",AE399/V399),"")</f>
        <v/>
      </c>
      <c r="AT399" s="106"/>
      <c r="AU399" s="106"/>
      <c r="AV399" s="106"/>
      <c r="AW399" s="106"/>
      <c r="AX399" s="106"/>
      <c r="AY399" s="106"/>
      <c r="AZ399" s="121"/>
    </row>
    <row r="400" spans="2:52" s="235" customFormat="1" ht="42.75" hidden="1" customHeight="1" thickBot="1" x14ac:dyDescent="0.3">
      <c r="B400" s="268">
        <v>46220</v>
      </c>
      <c r="C400" s="201" t="s">
        <v>60</v>
      </c>
      <c r="D400" s="201">
        <v>1</v>
      </c>
      <c r="E400" s="201" t="s">
        <v>170</v>
      </c>
      <c r="F400" s="201" t="s">
        <v>459</v>
      </c>
      <c r="G400" s="201">
        <v>8</v>
      </c>
      <c r="H400" s="201" t="s">
        <v>543</v>
      </c>
      <c r="I400" s="201">
        <v>160</v>
      </c>
      <c r="J400" s="201"/>
      <c r="K400" s="201" t="s">
        <v>375</v>
      </c>
      <c r="L400" s="201">
        <v>1301</v>
      </c>
      <c r="M400" s="201"/>
      <c r="N400" s="201"/>
      <c r="O400" s="201"/>
      <c r="P400" s="209"/>
      <c r="Q400" s="205"/>
      <c r="R400" s="204"/>
      <c r="S400" s="204">
        <f>'INFORME DIARIO MAQUINARIA'!$R400-'INFORME DIARIO MAQUINARIA'!$Q400</f>
        <v>0</v>
      </c>
      <c r="T400" s="203"/>
      <c r="U400" s="106"/>
      <c r="V400" s="106" t="str">
        <f>IF(U400-T400=0,"",U400-T400)</f>
        <v/>
      </c>
      <c r="W400" s="106"/>
      <c r="X400" s="106"/>
      <c r="Y400" s="106" t="str">
        <f>IF(X400-W400=0,"",X400-W400)</f>
        <v/>
      </c>
      <c r="Z400" s="106"/>
      <c r="AA400" s="106"/>
      <c r="AB400" s="106">
        <f>'INFORME DIARIO MAQUINARIA'!$AA400-'INFORME DIARIO MAQUINARIA'!$Z400</f>
        <v>0</v>
      </c>
      <c r="AC400" s="106"/>
      <c r="AD400" s="106"/>
      <c r="AE400" s="106" t="str">
        <f>IF(AD400-AC400=0,"",AD400-AC400)</f>
        <v/>
      </c>
      <c r="AF400" s="106"/>
      <c r="AG400" s="106"/>
      <c r="AH400" s="106" t="str">
        <f>IF(AG400-AF400=0,"",AG400-AF400)</f>
        <v/>
      </c>
      <c r="AI400" s="106"/>
      <c r="AJ400" s="106"/>
      <c r="AK400" s="106"/>
      <c r="AL400" s="106"/>
      <c r="AM400" s="106" t="str">
        <f>IF((AK400+AJ400)-AL400=0,"",(AK400+AJ400)-AL400)</f>
        <v/>
      </c>
      <c r="AN400" s="120" t="str">
        <f>IF(OR(AM400="",V400="",V400=0),"",ROUND(AM400/V400,2))</f>
        <v/>
      </c>
      <c r="AO400" s="106" t="str">
        <f>IF(OR(Y400="",AM400="",AM400=0),"",ROUND(Y400/AM400,2))</f>
        <v/>
      </c>
      <c r="AP400" s="106" t="str">
        <f>IF(OR(AM400="",Y400="",Y400=0),"",ROUND(AM400/Y400,2))</f>
        <v/>
      </c>
      <c r="AQ400" s="106" t="str">
        <f>IF(OR(L400="",V400="",V400=0),"",ROUND(L400/V400,1))</f>
        <v/>
      </c>
      <c r="AR400" s="106" t="str">
        <f>IF(OR('INFORME DIARIO MAQUINARIA'!$O400="",'INFORME DIARIO MAQUINARIA'!$AH400="",'INFORME DIARIO MAQUINARIA'!$AH400=0),"",ROUND('INFORME DIARIO MAQUINARIA'!$O400/'INFORME DIARIO MAQUINARIA'!$AH400,1))</f>
        <v/>
      </c>
      <c r="AS400" s="189" t="str">
        <f>IFERROR(IF(OR(V400="",AE400="",V400&lt;=0,AE400&lt;0),"",AE400/V400),"")</f>
        <v/>
      </c>
      <c r="AT400" s="106"/>
      <c r="AU400" s="106"/>
      <c r="AV400" s="106"/>
      <c r="AW400" s="106"/>
      <c r="AX400" s="106"/>
      <c r="AY400" s="106"/>
      <c r="AZ400" s="121"/>
    </row>
    <row r="401" spans="2:52" s="235" customFormat="1" ht="42.75" hidden="1" customHeight="1" thickBot="1" x14ac:dyDescent="0.3">
      <c r="B401" s="252">
        <v>46223</v>
      </c>
      <c r="C401" s="249" t="s">
        <v>110</v>
      </c>
      <c r="D401" s="249"/>
      <c r="E401" s="249"/>
      <c r="F401" s="249"/>
      <c r="G401" s="249"/>
      <c r="H401" s="249"/>
      <c r="I401" s="249"/>
      <c r="J401" s="249"/>
      <c r="K401" s="249" t="s">
        <v>542</v>
      </c>
      <c r="L401" s="212"/>
      <c r="M401" s="212"/>
      <c r="N401" s="212"/>
      <c r="O401" s="212"/>
      <c r="P401" s="211"/>
      <c r="Q401" s="205"/>
      <c r="R401" s="204"/>
      <c r="S401" s="204">
        <f>'INFORME DIARIO MAQUINARIA'!$R401-'INFORME DIARIO MAQUINARIA'!$Q401</f>
        <v>0</v>
      </c>
      <c r="T401" s="203"/>
      <c r="U401" s="106"/>
      <c r="V401" s="106" t="str">
        <f>IF(U401-T401=0,"",U401-T401)</f>
        <v/>
      </c>
      <c r="W401" s="106"/>
      <c r="X401" s="106"/>
      <c r="Y401" s="106" t="str">
        <f>IF(X401-W401=0,"",X401-W401)</f>
        <v/>
      </c>
      <c r="Z401" s="106"/>
      <c r="AA401" s="106"/>
      <c r="AB401" s="106">
        <f>'INFORME DIARIO MAQUINARIA'!$AA401-'INFORME DIARIO MAQUINARIA'!$Z401</f>
        <v>0</v>
      </c>
      <c r="AC401" s="106"/>
      <c r="AD401" s="106"/>
      <c r="AE401" s="106" t="str">
        <f>IF(AD401-AC401=0,"",AD401-AC401)</f>
        <v/>
      </c>
      <c r="AF401" s="106"/>
      <c r="AG401" s="106"/>
      <c r="AH401" s="106" t="str">
        <f>IF(AG401-AF401=0,"",AG401-AF401)</f>
        <v/>
      </c>
      <c r="AI401" s="106"/>
      <c r="AJ401" s="106"/>
      <c r="AK401" s="106"/>
      <c r="AL401" s="106"/>
      <c r="AM401" s="106" t="str">
        <f>IF((AK401+AJ401)-AL401=0,"",(AK401+AJ401)-AL401)</f>
        <v/>
      </c>
      <c r="AN401" s="120" t="str">
        <f>IF(OR(AM401="",V401="",V401=0),"",ROUND(AM401/V401,2))</f>
        <v/>
      </c>
      <c r="AO401" s="106" t="str">
        <f>IF(OR(Y401="",AM401="",AM401=0),"",ROUND(Y401/AM401,2))</f>
        <v/>
      </c>
      <c r="AP401" s="106" t="str">
        <f>IF(OR(AM401="",Y401="",Y401=0),"",ROUND(AM401/Y401,2))</f>
        <v/>
      </c>
      <c r="AQ401" s="106" t="str">
        <f>IF(OR(L401="",V401="",V401=0),"",ROUND(L401/V401,1))</f>
        <v/>
      </c>
      <c r="AR401" s="106" t="str">
        <f>IF(OR('INFORME DIARIO MAQUINARIA'!$O401="",'INFORME DIARIO MAQUINARIA'!$AH401="",'INFORME DIARIO MAQUINARIA'!$AH401=0),"",ROUND('INFORME DIARIO MAQUINARIA'!$O401/'INFORME DIARIO MAQUINARIA'!$AH401,1))</f>
        <v/>
      </c>
      <c r="AS401" s="189" t="str">
        <f>IFERROR(IF(OR(V401="",AE401="",V401&lt;=0,AE401&lt;0),"",AE401/V401),"")</f>
        <v/>
      </c>
      <c r="AT401" s="106"/>
      <c r="AU401" s="106"/>
      <c r="AV401" s="106"/>
      <c r="AW401" s="106"/>
      <c r="AX401" s="106"/>
      <c r="AY401" s="106"/>
      <c r="AZ401" s="121"/>
    </row>
    <row r="402" spans="2:52" s="235" customFormat="1" ht="42.75" hidden="1" customHeight="1" thickBot="1" x14ac:dyDescent="0.3">
      <c r="B402" s="252">
        <v>46224</v>
      </c>
      <c r="C402" s="249" t="s">
        <v>203</v>
      </c>
      <c r="D402" s="249"/>
      <c r="E402" s="249"/>
      <c r="F402" s="249"/>
      <c r="G402" s="249"/>
      <c r="H402" s="249"/>
      <c r="I402" s="249"/>
      <c r="J402" s="249"/>
      <c r="K402" s="249" t="s">
        <v>541</v>
      </c>
      <c r="L402" s="212"/>
      <c r="M402" s="212"/>
      <c r="N402" s="212"/>
      <c r="O402" s="212"/>
      <c r="P402" s="211"/>
      <c r="Q402" s="205"/>
      <c r="R402" s="204"/>
      <c r="S402" s="204">
        <f>'INFORME DIARIO MAQUINARIA'!$R402-'INFORME DIARIO MAQUINARIA'!$Q402</f>
        <v>0</v>
      </c>
      <c r="T402" s="203"/>
      <c r="U402" s="106"/>
      <c r="V402" s="106" t="str">
        <f>IF(U402-T402=0,"",U402-T402)</f>
        <v/>
      </c>
      <c r="W402" s="106"/>
      <c r="X402" s="106"/>
      <c r="Y402" s="106" t="str">
        <f>IF(X402-W402=0,"",X402-W402)</f>
        <v/>
      </c>
      <c r="Z402" s="106"/>
      <c r="AA402" s="106"/>
      <c r="AB402" s="106">
        <f>'INFORME DIARIO MAQUINARIA'!$AA402-'INFORME DIARIO MAQUINARIA'!$Z402</f>
        <v>0</v>
      </c>
      <c r="AC402" s="106"/>
      <c r="AD402" s="106"/>
      <c r="AE402" s="106" t="str">
        <f>IF(AD402-AC402=0,"",AD402-AC402)</f>
        <v/>
      </c>
      <c r="AF402" s="106"/>
      <c r="AG402" s="106"/>
      <c r="AH402" s="106" t="str">
        <f>IF(AG402-AF402=0,"",AG402-AF402)</f>
        <v/>
      </c>
      <c r="AI402" s="106"/>
      <c r="AJ402" s="106"/>
      <c r="AK402" s="106"/>
      <c r="AL402" s="106"/>
      <c r="AM402" s="106" t="str">
        <f>IF((AK402+AJ402)-AL402=0,"",(AK402+AJ402)-AL402)</f>
        <v/>
      </c>
      <c r="AN402" s="120" t="str">
        <f>IF(OR(AM402="",V402="",V402=0),"",ROUND(AM402/V402,2))</f>
        <v/>
      </c>
      <c r="AO402" s="106" t="str">
        <f>IF(OR(Y402="",AM402="",AM402=0),"",ROUND(Y402/AM402,2))</f>
        <v/>
      </c>
      <c r="AP402" s="106" t="str">
        <f>IF(OR(AM402="",Y402="",Y402=0),"",ROUND(AM402/Y402,2))</f>
        <v/>
      </c>
      <c r="AQ402" s="106" t="str">
        <f>IF(OR(L402="",V402="",V402=0),"",ROUND(L402/V402,1))</f>
        <v/>
      </c>
      <c r="AR402" s="106" t="str">
        <f>IF(OR('INFORME DIARIO MAQUINARIA'!$O402="",'INFORME DIARIO MAQUINARIA'!$AH402="",'INFORME DIARIO MAQUINARIA'!$AH402=0),"",ROUND('INFORME DIARIO MAQUINARIA'!$O402/'INFORME DIARIO MAQUINARIA'!$AH402,1))</f>
        <v/>
      </c>
      <c r="AS402" s="189" t="str">
        <f>IFERROR(IF(OR(V402="",AE402="",V402&lt;=0,AE402&lt;0),"",AE402/V402),"")</f>
        <v/>
      </c>
      <c r="AT402" s="106"/>
      <c r="AU402" s="106"/>
      <c r="AV402" s="106"/>
      <c r="AW402" s="106"/>
      <c r="AX402" s="106"/>
      <c r="AY402" s="106"/>
      <c r="AZ402" s="121"/>
    </row>
    <row r="403" spans="2:52" s="235" customFormat="1" ht="42.75" hidden="1" customHeight="1" thickBot="1" x14ac:dyDescent="0.3">
      <c r="B403" s="252">
        <v>46225</v>
      </c>
      <c r="C403" s="249" t="s">
        <v>57</v>
      </c>
      <c r="D403" s="249"/>
      <c r="E403" s="249"/>
      <c r="F403" s="249"/>
      <c r="G403" s="249"/>
      <c r="H403" s="249"/>
      <c r="I403" s="249"/>
      <c r="J403" s="249"/>
      <c r="K403" s="249" t="s">
        <v>540</v>
      </c>
      <c r="L403" s="212"/>
      <c r="M403" s="212"/>
      <c r="N403" s="212"/>
      <c r="O403" s="212"/>
      <c r="P403" s="211"/>
      <c r="Q403" s="205"/>
      <c r="R403" s="204"/>
      <c r="S403" s="204">
        <f>'INFORME DIARIO MAQUINARIA'!$R403-'INFORME DIARIO MAQUINARIA'!$Q403</f>
        <v>0</v>
      </c>
      <c r="T403" s="203"/>
      <c r="U403" s="106"/>
      <c r="V403" s="106" t="str">
        <f>IF(U403-T403=0,"",U403-T403)</f>
        <v/>
      </c>
      <c r="W403" s="106"/>
      <c r="X403" s="106"/>
      <c r="Y403" s="106" t="str">
        <f>IF(X403-W403=0,"",X403-W403)</f>
        <v/>
      </c>
      <c r="Z403" s="106"/>
      <c r="AA403" s="106"/>
      <c r="AB403" s="106">
        <f>'INFORME DIARIO MAQUINARIA'!$AA403-'INFORME DIARIO MAQUINARIA'!$Z403</f>
        <v>0</v>
      </c>
      <c r="AC403" s="106"/>
      <c r="AD403" s="106"/>
      <c r="AE403" s="106" t="str">
        <f>IF(AD403-AC403=0,"",AD403-AC403)</f>
        <v/>
      </c>
      <c r="AF403" s="106"/>
      <c r="AG403" s="106"/>
      <c r="AH403" s="106" t="str">
        <f>IF(AG403-AF403=0,"",AG403-AF403)</f>
        <v/>
      </c>
      <c r="AI403" s="106"/>
      <c r="AJ403" s="106"/>
      <c r="AK403" s="106"/>
      <c r="AL403" s="106"/>
      <c r="AM403" s="106" t="str">
        <f>IF((AK403+AJ403)-AL403=0,"",(AK403+AJ403)-AL403)</f>
        <v/>
      </c>
      <c r="AN403" s="120" t="str">
        <f>IF(OR(AM403="",V403="",V403=0),"",ROUND(AM403/V403,2))</f>
        <v/>
      </c>
      <c r="AO403" s="106" t="str">
        <f>IF(OR(Y403="",AM403="",AM403=0),"",ROUND(Y403/AM403,2))</f>
        <v/>
      </c>
      <c r="AP403" s="106" t="str">
        <f>IF(OR(AM403="",Y403="",Y403=0),"",ROUND(AM403/Y403,2))</f>
        <v/>
      </c>
      <c r="AQ403" s="106" t="str">
        <f>IF(OR(L403="",V403="",V403=0),"",ROUND(L403/V403,1))</f>
        <v/>
      </c>
      <c r="AR403" s="106" t="str">
        <f>IF(OR('INFORME DIARIO MAQUINARIA'!$O403="",'INFORME DIARIO MAQUINARIA'!$AH403="",'INFORME DIARIO MAQUINARIA'!$AH403=0),"",ROUND('INFORME DIARIO MAQUINARIA'!$O403/'INFORME DIARIO MAQUINARIA'!$AH403,1))</f>
        <v/>
      </c>
      <c r="AS403" s="189" t="str">
        <f>IFERROR(IF(OR(V403="",AE403="",V403&lt;=0,AE403&lt;0),"",AE403/V403),"")</f>
        <v/>
      </c>
      <c r="AT403" s="106"/>
      <c r="AU403" s="106"/>
      <c r="AV403" s="106"/>
      <c r="AW403" s="106"/>
      <c r="AX403" s="106"/>
      <c r="AY403" s="106"/>
      <c r="AZ403" s="121"/>
    </row>
    <row r="404" spans="2:52" s="235" customFormat="1" ht="44.25" hidden="1" customHeight="1" x14ac:dyDescent="0.25">
      <c r="B404" s="252">
        <v>46226</v>
      </c>
      <c r="C404" s="212" t="s">
        <v>56</v>
      </c>
      <c r="D404" s="212">
        <v>1</v>
      </c>
      <c r="E404" s="212" t="s">
        <v>104</v>
      </c>
      <c r="F404" s="212" t="s">
        <v>103</v>
      </c>
      <c r="G404" s="212">
        <v>8</v>
      </c>
      <c r="H404" s="212" t="s">
        <v>519</v>
      </c>
      <c r="I404" s="212"/>
      <c r="J404" s="212"/>
      <c r="K404" s="212" t="s">
        <v>539</v>
      </c>
      <c r="L404" s="212"/>
      <c r="M404" s="212"/>
      <c r="N404" s="212"/>
      <c r="O404" s="212"/>
      <c r="P404" s="211">
        <v>200</v>
      </c>
      <c r="Q404" s="205"/>
      <c r="R404" s="204"/>
      <c r="S404" s="204">
        <f>'INFORME DIARIO MAQUINARIA'!$R404-'INFORME DIARIO MAQUINARIA'!$Q404</f>
        <v>0</v>
      </c>
      <c r="T404" s="203"/>
      <c r="U404" s="106"/>
      <c r="V404" s="106" t="str">
        <f>IF(U404-T404=0,"",U404-T404)</f>
        <v/>
      </c>
      <c r="W404" s="106"/>
      <c r="X404" s="106"/>
      <c r="Y404" s="106" t="str">
        <f>IF(X404-W404=0,"",X404-W404)</f>
        <v/>
      </c>
      <c r="Z404" s="106"/>
      <c r="AA404" s="106"/>
      <c r="AB404" s="106">
        <f>'INFORME DIARIO MAQUINARIA'!$AA404-'INFORME DIARIO MAQUINARIA'!$Z404</f>
        <v>0</v>
      </c>
      <c r="AC404" s="106"/>
      <c r="AD404" s="106"/>
      <c r="AE404" s="106" t="str">
        <f>IF(AD404-AC404=0,"",AD404-AC404)</f>
        <v/>
      </c>
      <c r="AF404" s="106"/>
      <c r="AG404" s="106"/>
      <c r="AH404" s="106" t="str">
        <f>IF(AG404-AF404=0,"",AG404-AF404)</f>
        <v/>
      </c>
      <c r="AI404" s="106"/>
      <c r="AJ404" s="106"/>
      <c r="AK404" s="106"/>
      <c r="AL404" s="106"/>
      <c r="AM404" s="106" t="str">
        <f>IF((AK404+AJ404)-AL404=0,"",(AK404+AJ404)-AL404)</f>
        <v/>
      </c>
      <c r="AN404" s="120" t="str">
        <f>IF(OR(AM404="",V404="",V404=0),"",ROUND(AM404/V404,2))</f>
        <v/>
      </c>
      <c r="AO404" s="106" t="str">
        <f>IF(OR(Y404="",AM404="",AM404=0),"",ROUND(Y404/AM404,2))</f>
        <v/>
      </c>
      <c r="AP404" s="106" t="str">
        <f>IF(OR(AM404="",Y404="",Y404=0),"",ROUND(AM404/Y404,2))</f>
        <v/>
      </c>
      <c r="AQ404" s="106" t="str">
        <f>IF(OR(L404="",V404="",V404=0),"",ROUND(L404/V404,1))</f>
        <v/>
      </c>
      <c r="AR404" s="106" t="str">
        <f>IF(OR('INFORME DIARIO MAQUINARIA'!$O404="",'INFORME DIARIO MAQUINARIA'!$AH404="",'INFORME DIARIO MAQUINARIA'!$AH404=0),"",ROUND('INFORME DIARIO MAQUINARIA'!$O404/'INFORME DIARIO MAQUINARIA'!$AH404,1))</f>
        <v/>
      </c>
      <c r="AS404" s="189" t="str">
        <f>IFERROR(IF(OR(V404="",AE404="",V404&lt;=0,AE404&lt;0),"",AE404/V404),"")</f>
        <v/>
      </c>
      <c r="AT404" s="106"/>
      <c r="AU404" s="106"/>
      <c r="AV404" s="106"/>
      <c r="AW404" s="106"/>
      <c r="AX404" s="106"/>
      <c r="AY404" s="106"/>
      <c r="AZ404" s="121"/>
    </row>
    <row r="405" spans="2:52" s="235" customFormat="1" ht="41.25" hidden="1" customHeight="1" thickBot="1" x14ac:dyDescent="0.3">
      <c r="B405" s="268">
        <v>46226</v>
      </c>
      <c r="C405" s="201" t="s">
        <v>56</v>
      </c>
      <c r="D405" s="201">
        <v>1</v>
      </c>
      <c r="E405" s="201" t="s">
        <v>100</v>
      </c>
      <c r="F405" s="201" t="s">
        <v>99</v>
      </c>
      <c r="G405" s="201">
        <v>8</v>
      </c>
      <c r="H405" s="201" t="s">
        <v>519</v>
      </c>
      <c r="I405" s="201"/>
      <c r="J405" s="201"/>
      <c r="K405" s="201" t="s">
        <v>538</v>
      </c>
      <c r="L405" s="201"/>
      <c r="M405" s="201"/>
      <c r="N405" s="201">
        <v>1</v>
      </c>
      <c r="O405" s="201">
        <v>12</v>
      </c>
      <c r="P405" s="209"/>
      <c r="Q405" s="205"/>
      <c r="R405" s="204"/>
      <c r="S405" s="204">
        <f>'INFORME DIARIO MAQUINARIA'!$R405-'INFORME DIARIO MAQUINARIA'!$Q405</f>
        <v>0</v>
      </c>
      <c r="T405" s="203"/>
      <c r="U405" s="106"/>
      <c r="V405" s="106" t="str">
        <f>IF(U405-T405=0,"",U405-T405)</f>
        <v/>
      </c>
      <c r="W405" s="106"/>
      <c r="X405" s="106"/>
      <c r="Y405" s="106" t="str">
        <f>IF(X405-W405=0,"",X405-W405)</f>
        <v/>
      </c>
      <c r="Z405" s="106"/>
      <c r="AA405" s="106"/>
      <c r="AB405" s="106">
        <f>'INFORME DIARIO MAQUINARIA'!$AA405-'INFORME DIARIO MAQUINARIA'!$Z405</f>
        <v>0</v>
      </c>
      <c r="AC405" s="106"/>
      <c r="AD405" s="106"/>
      <c r="AE405" s="106" t="str">
        <f>IF(AD405-AC405=0,"",AD405-AC405)</f>
        <v/>
      </c>
      <c r="AF405" s="106"/>
      <c r="AG405" s="106"/>
      <c r="AH405" s="106" t="str">
        <f>IF(AG405-AF405=0,"",AG405-AF405)</f>
        <v/>
      </c>
      <c r="AI405" s="106"/>
      <c r="AJ405" s="106"/>
      <c r="AK405" s="106"/>
      <c r="AL405" s="106"/>
      <c r="AM405" s="106" t="str">
        <f>IF((AK405+AJ405)-AL405=0,"",(AK405+AJ405)-AL405)</f>
        <v/>
      </c>
      <c r="AN405" s="120" t="str">
        <f>IF(OR(AM405="",V405="",V405=0),"",ROUND(AM405/V405,2))</f>
        <v/>
      </c>
      <c r="AO405" s="106" t="str">
        <f>IF(OR(Y405="",AM405="",AM405=0),"",ROUND(Y405/AM405,2))</f>
        <v/>
      </c>
      <c r="AP405" s="106" t="str">
        <f>IF(OR(AM405="",Y405="",Y405=0),"",ROUND(AM405/Y405,2))</f>
        <v/>
      </c>
      <c r="AQ405" s="106" t="str">
        <f>IF(OR(L405="",V405="",V405=0),"",ROUND(L405/V405,1))</f>
        <v/>
      </c>
      <c r="AR405" s="106" t="str">
        <f>IF(OR('INFORME DIARIO MAQUINARIA'!$O405="",'INFORME DIARIO MAQUINARIA'!$AH405="",'INFORME DIARIO MAQUINARIA'!$AH405=0),"",ROUND('INFORME DIARIO MAQUINARIA'!$O405/'INFORME DIARIO MAQUINARIA'!$AH405,1))</f>
        <v/>
      </c>
      <c r="AS405" s="189" t="str">
        <f>IFERROR(IF(OR(V405="",AE405="",V405&lt;=0,AE405&lt;0),"",AE405/V405),"")</f>
        <v/>
      </c>
      <c r="AT405" s="106"/>
      <c r="AU405" s="106"/>
      <c r="AV405" s="106"/>
      <c r="AW405" s="106"/>
      <c r="AX405" s="106"/>
      <c r="AY405" s="106"/>
      <c r="AZ405" s="121"/>
    </row>
    <row r="406" spans="2:52" s="235" customFormat="1" ht="41.25" hidden="1" customHeight="1" thickBot="1" x14ac:dyDescent="0.3">
      <c r="B406" s="252">
        <v>46227</v>
      </c>
      <c r="C406" s="249" t="s">
        <v>60</v>
      </c>
      <c r="D406" s="249"/>
      <c r="E406" s="249"/>
      <c r="F406" s="249"/>
      <c r="G406" s="249"/>
      <c r="H406" s="249"/>
      <c r="I406" s="249"/>
      <c r="J406" s="249"/>
      <c r="K406" s="249" t="s">
        <v>537</v>
      </c>
      <c r="L406" s="212"/>
      <c r="M406" s="212"/>
      <c r="N406" s="212"/>
      <c r="O406" s="212"/>
      <c r="P406" s="211"/>
      <c r="Q406" s="205"/>
      <c r="R406" s="204"/>
      <c r="S406" s="204">
        <f>'INFORME DIARIO MAQUINARIA'!$R406-'INFORME DIARIO MAQUINARIA'!$Q406</f>
        <v>0</v>
      </c>
      <c r="T406" s="203"/>
      <c r="U406" s="106"/>
      <c r="V406" s="106" t="str">
        <f>IF(U406-T406=0,"",U406-T406)</f>
        <v/>
      </c>
      <c r="W406" s="106"/>
      <c r="X406" s="106"/>
      <c r="Y406" s="106" t="str">
        <f>IF(X406-W406=0,"",X406-W406)</f>
        <v/>
      </c>
      <c r="Z406" s="106"/>
      <c r="AA406" s="106"/>
      <c r="AB406" s="106">
        <f>'INFORME DIARIO MAQUINARIA'!$AA406-'INFORME DIARIO MAQUINARIA'!$Z406</f>
        <v>0</v>
      </c>
      <c r="AC406" s="106"/>
      <c r="AD406" s="106"/>
      <c r="AE406" s="106" t="str">
        <f>IF(AD406-AC406=0,"",AD406-AC406)</f>
        <v/>
      </c>
      <c r="AF406" s="106"/>
      <c r="AG406" s="106"/>
      <c r="AH406" s="106" t="str">
        <f>IF(AG406-AF406=0,"",AG406-AF406)</f>
        <v/>
      </c>
      <c r="AI406" s="106"/>
      <c r="AJ406" s="106"/>
      <c r="AK406" s="106"/>
      <c r="AL406" s="106"/>
      <c r="AM406" s="106" t="str">
        <f>IF((AK406+AJ406)-AL406=0,"",(AK406+AJ406)-AL406)</f>
        <v/>
      </c>
      <c r="AN406" s="120" t="str">
        <f>IF(OR(AM406="",V406="",V406=0),"",ROUND(AM406/V406,2))</f>
        <v/>
      </c>
      <c r="AO406" s="106" t="str">
        <f>IF(OR(Y406="",AM406="",AM406=0),"",ROUND(Y406/AM406,2))</f>
        <v/>
      </c>
      <c r="AP406" s="106" t="str">
        <f>IF(OR(AM406="",Y406="",Y406=0),"",ROUND(AM406/Y406,2))</f>
        <v/>
      </c>
      <c r="AQ406" s="106" t="str">
        <f>IF(OR(L406="",V406="",V406=0),"",ROUND(L406/V406,1))</f>
        <v/>
      </c>
      <c r="AR406" s="106" t="str">
        <f>IF(OR('INFORME DIARIO MAQUINARIA'!$O406="",'INFORME DIARIO MAQUINARIA'!$AH406="",'INFORME DIARIO MAQUINARIA'!$AH406=0),"",ROUND('INFORME DIARIO MAQUINARIA'!$O406/'INFORME DIARIO MAQUINARIA'!$AH406,1))</f>
        <v/>
      </c>
      <c r="AS406" s="189" t="str">
        <f>IFERROR(IF(OR(V406="",AE406="",V406&lt;=0,AE406&lt;0),"",AE406/V406),"")</f>
        <v/>
      </c>
      <c r="AT406" s="106"/>
      <c r="AU406" s="106"/>
      <c r="AV406" s="106"/>
      <c r="AW406" s="106"/>
      <c r="AX406" s="106"/>
      <c r="AY406" s="106"/>
      <c r="AZ406" s="121"/>
    </row>
    <row r="407" spans="2:52" s="235" customFormat="1" ht="41.25" hidden="1" customHeight="1" thickBot="1" x14ac:dyDescent="0.3">
      <c r="B407" s="252">
        <v>46229</v>
      </c>
      <c r="C407" s="212" t="s">
        <v>536</v>
      </c>
      <c r="D407" s="212">
        <v>1</v>
      </c>
      <c r="E407" s="212" t="s">
        <v>155</v>
      </c>
      <c r="F407" s="212" t="s">
        <v>81</v>
      </c>
      <c r="G407" s="212"/>
      <c r="H407" s="212"/>
      <c r="I407" s="212"/>
      <c r="J407" s="212"/>
      <c r="K407" s="212" t="s">
        <v>535</v>
      </c>
      <c r="L407" s="212"/>
      <c r="M407" s="212"/>
      <c r="N407" s="212"/>
      <c r="O407" s="212"/>
      <c r="P407" s="211"/>
      <c r="Q407" s="205"/>
      <c r="R407" s="204"/>
      <c r="S407" s="204">
        <f>'INFORME DIARIO MAQUINARIA'!$R407-'INFORME DIARIO MAQUINARIA'!$Q407</f>
        <v>0</v>
      </c>
      <c r="T407" s="203"/>
      <c r="U407" s="106"/>
      <c r="V407" s="106" t="str">
        <f>IF(U407-T407=0,"",U407-T407)</f>
        <v/>
      </c>
      <c r="W407" s="106"/>
      <c r="X407" s="106"/>
      <c r="Y407" s="106" t="str">
        <f>IF(X407-W407=0,"",X407-W407)</f>
        <v/>
      </c>
      <c r="Z407" s="106"/>
      <c r="AA407" s="106"/>
      <c r="AB407" s="106">
        <f>'INFORME DIARIO MAQUINARIA'!$AA407-'INFORME DIARIO MAQUINARIA'!$Z407</f>
        <v>0</v>
      </c>
      <c r="AC407" s="106"/>
      <c r="AD407" s="106"/>
      <c r="AE407" s="106" t="str">
        <f>IF(AD407-AC407=0,"",AD407-AC407)</f>
        <v/>
      </c>
      <c r="AF407" s="106"/>
      <c r="AG407" s="106"/>
      <c r="AH407" s="106" t="str">
        <f>IF(AG407-AF407=0,"",AG407-AF407)</f>
        <v/>
      </c>
      <c r="AI407" s="106"/>
      <c r="AJ407" s="106"/>
      <c r="AK407" s="106"/>
      <c r="AL407" s="106"/>
      <c r="AM407" s="106" t="str">
        <f>IF((AK407+AJ407)-AL407=0,"",(AK407+AJ407)-AL407)</f>
        <v/>
      </c>
      <c r="AN407" s="120" t="str">
        <f>IF(OR(AM407="",V407="",V407=0),"",ROUND(AM407/V407,2))</f>
        <v/>
      </c>
      <c r="AO407" s="106" t="str">
        <f>IF(OR(Y407="",AM407="",AM407=0),"",ROUND(Y407/AM407,2))</f>
        <v/>
      </c>
      <c r="AP407" s="106" t="str">
        <f>IF(OR(AM407="",Y407="",Y407=0),"",ROUND(AM407/Y407,2))</f>
        <v/>
      </c>
      <c r="AQ407" s="106" t="str">
        <f>IF(OR(L407="",V407="",V407=0),"",ROUND(L407/V407,1))</f>
        <v/>
      </c>
      <c r="AR407" s="106" t="str">
        <f>IF(OR('INFORME DIARIO MAQUINARIA'!$O407="",'INFORME DIARIO MAQUINARIA'!$AH407="",'INFORME DIARIO MAQUINARIA'!$AH407=0),"",ROUND('INFORME DIARIO MAQUINARIA'!$O407/'INFORME DIARIO MAQUINARIA'!$AH407,1))</f>
        <v/>
      </c>
      <c r="AS407" s="189" t="str">
        <f>IFERROR(IF(OR(V407="",AE407="",V407&lt;=0,AE407&lt;0),"",AE407/V407),"")</f>
        <v/>
      </c>
      <c r="AT407" s="106"/>
      <c r="AU407" s="106"/>
      <c r="AV407" s="106"/>
      <c r="AW407" s="106"/>
      <c r="AX407" s="106"/>
      <c r="AY407" s="106"/>
      <c r="AZ407" s="121"/>
    </row>
    <row r="408" spans="2:52" s="235" customFormat="1" ht="36" hidden="1" customHeight="1" x14ac:dyDescent="0.25">
      <c r="B408" s="252">
        <v>46230</v>
      </c>
      <c r="C408" s="311" t="s">
        <v>110</v>
      </c>
      <c r="D408" s="212">
        <v>1</v>
      </c>
      <c r="E408" s="212" t="s">
        <v>170</v>
      </c>
      <c r="F408" s="212" t="s">
        <v>459</v>
      </c>
      <c r="G408" s="212">
        <v>6</v>
      </c>
      <c r="H408" s="212" t="s">
        <v>534</v>
      </c>
      <c r="I408" s="212">
        <v>197</v>
      </c>
      <c r="J408" s="212"/>
      <c r="K408" s="212" t="s">
        <v>365</v>
      </c>
      <c r="L408" s="212">
        <v>1001</v>
      </c>
      <c r="M408" s="212"/>
      <c r="N408" s="212"/>
      <c r="O408" s="212"/>
      <c r="P408" s="211"/>
      <c r="Q408" s="205"/>
      <c r="R408" s="204"/>
      <c r="S408" s="204">
        <f>'INFORME DIARIO MAQUINARIA'!$R408-'INFORME DIARIO MAQUINARIA'!$Q408</f>
        <v>0</v>
      </c>
      <c r="T408" s="203"/>
      <c r="U408" s="106"/>
      <c r="V408" s="106" t="str">
        <f>IF(U408-T408=0,"",U408-T408)</f>
        <v/>
      </c>
      <c r="W408" s="106"/>
      <c r="X408" s="106"/>
      <c r="Y408" s="106" t="str">
        <f>IF(X408-W408=0,"",X408-W408)</f>
        <v/>
      </c>
      <c r="Z408" s="106"/>
      <c r="AA408" s="106"/>
      <c r="AB408" s="106">
        <f>'INFORME DIARIO MAQUINARIA'!$AA408-'INFORME DIARIO MAQUINARIA'!$Z408</f>
        <v>0</v>
      </c>
      <c r="AC408" s="106"/>
      <c r="AD408" s="106"/>
      <c r="AE408" s="106" t="str">
        <f>IF(AD408-AC408=0,"",AD408-AC408)</f>
        <v/>
      </c>
      <c r="AF408" s="106"/>
      <c r="AG408" s="106"/>
      <c r="AH408" s="106" t="str">
        <f>IF(AG408-AF408=0,"",AG408-AF408)</f>
        <v/>
      </c>
      <c r="AI408" s="106"/>
      <c r="AJ408" s="106"/>
      <c r="AK408" s="106"/>
      <c r="AL408" s="106"/>
      <c r="AM408" s="106" t="str">
        <f>IF((AK408+AJ408)-AL408=0,"",(AK408+AJ408)-AL408)</f>
        <v/>
      </c>
      <c r="AN408" s="120" t="str">
        <f>IF(OR(AM408="",V408="",V408=0),"",ROUND(AM408/V408,2))</f>
        <v/>
      </c>
      <c r="AO408" s="106" t="str">
        <f>IF(OR(Y408="",AM408="",AM408=0),"",ROUND(Y408/AM408,2))</f>
        <v/>
      </c>
      <c r="AP408" s="106" t="str">
        <f>IF(OR(AM408="",Y408="",Y408=0),"",ROUND(AM408/Y408,2))</f>
        <v/>
      </c>
      <c r="AQ408" s="106" t="str">
        <f>IF(OR(L408="",V408="",V408=0),"",ROUND(L408/V408,1))</f>
        <v/>
      </c>
      <c r="AR408" s="106" t="str">
        <f>IF(OR('INFORME DIARIO MAQUINARIA'!$O408="",'INFORME DIARIO MAQUINARIA'!$AH408="",'INFORME DIARIO MAQUINARIA'!$AH408=0),"",ROUND('INFORME DIARIO MAQUINARIA'!$O408/'INFORME DIARIO MAQUINARIA'!$AH408,1))</f>
        <v/>
      </c>
      <c r="AS408" s="189" t="str">
        <f>IFERROR(IF(OR(V408="",AE408="",V408&lt;=0,AE408&lt;0),"",AE408/V408),"")</f>
        <v/>
      </c>
      <c r="AT408" s="106"/>
      <c r="AU408" s="106"/>
      <c r="AV408" s="106"/>
      <c r="AW408" s="106"/>
      <c r="AX408" s="106"/>
      <c r="AY408" s="106"/>
      <c r="AZ408" s="121"/>
    </row>
    <row r="409" spans="2:52" s="235" customFormat="1" ht="40.5" hidden="1" customHeight="1" x14ac:dyDescent="0.25">
      <c r="B409" s="268">
        <v>46230</v>
      </c>
      <c r="C409" s="309" t="s">
        <v>110</v>
      </c>
      <c r="D409" s="201">
        <v>1</v>
      </c>
      <c r="E409" s="201" t="s">
        <v>195</v>
      </c>
      <c r="F409" s="201" t="s">
        <v>221</v>
      </c>
      <c r="G409" s="201">
        <v>6</v>
      </c>
      <c r="H409" s="201" t="s">
        <v>534</v>
      </c>
      <c r="I409" s="201">
        <v>197</v>
      </c>
      <c r="J409" s="201"/>
      <c r="K409" s="201" t="s">
        <v>429</v>
      </c>
      <c r="L409" s="201"/>
      <c r="M409" s="201"/>
      <c r="N409" s="201">
        <v>6</v>
      </c>
      <c r="O409" s="201">
        <v>72</v>
      </c>
      <c r="P409" s="209"/>
      <c r="Q409" s="205"/>
      <c r="R409" s="204"/>
      <c r="S409" s="204">
        <f>'INFORME DIARIO MAQUINARIA'!$R409-'INFORME DIARIO MAQUINARIA'!$Q409</f>
        <v>0</v>
      </c>
      <c r="T409" s="203"/>
      <c r="U409" s="106"/>
      <c r="V409" s="106" t="str">
        <f>IF(U409-T409=0,"",U409-T409)</f>
        <v/>
      </c>
      <c r="W409" s="106"/>
      <c r="X409" s="106"/>
      <c r="Y409" s="106" t="str">
        <f>IF(X409-W409=0,"",X409-W409)</f>
        <v/>
      </c>
      <c r="Z409" s="106"/>
      <c r="AA409" s="106"/>
      <c r="AB409" s="106">
        <f>'INFORME DIARIO MAQUINARIA'!$AA409-'INFORME DIARIO MAQUINARIA'!$Z409</f>
        <v>0</v>
      </c>
      <c r="AC409" s="106"/>
      <c r="AD409" s="106"/>
      <c r="AE409" s="106" t="str">
        <f>IF(AD409-AC409=0,"",AD409-AC409)</f>
        <v/>
      </c>
      <c r="AF409" s="106"/>
      <c r="AG409" s="106"/>
      <c r="AH409" s="106" t="str">
        <f>IF(AG409-AF409=0,"",AG409-AF409)</f>
        <v/>
      </c>
      <c r="AI409" s="106"/>
      <c r="AJ409" s="106"/>
      <c r="AK409" s="106"/>
      <c r="AL409" s="106"/>
      <c r="AM409" s="106" t="str">
        <f>IF((AK409+AJ409)-AL409=0,"",(AK409+AJ409)-AL409)</f>
        <v/>
      </c>
      <c r="AN409" s="120" t="str">
        <f>IF(OR(AM409="",V409="",V409=0),"",ROUND(AM409/V409,2))</f>
        <v/>
      </c>
      <c r="AO409" s="106" t="str">
        <f>IF(OR(Y409="",AM409="",AM409=0),"",ROUND(Y409/AM409,2))</f>
        <v/>
      </c>
      <c r="AP409" s="106" t="str">
        <f>IF(OR(AM409="",Y409="",Y409=0),"",ROUND(AM409/Y409,2))</f>
        <v/>
      </c>
      <c r="AQ409" s="106" t="str">
        <f>IF(OR(L409="",V409="",V409=0),"",ROUND(L409/V409,1))</f>
        <v/>
      </c>
      <c r="AR409" s="106" t="str">
        <f>IF(OR('INFORME DIARIO MAQUINARIA'!$O409="",'INFORME DIARIO MAQUINARIA'!$AH409="",'INFORME DIARIO MAQUINARIA'!$AH409=0),"",ROUND('INFORME DIARIO MAQUINARIA'!$O409/'INFORME DIARIO MAQUINARIA'!$AH409,1))</f>
        <v/>
      </c>
      <c r="AS409" s="189" t="str">
        <f>IFERROR(IF(OR(V409="",AE409="",V409&lt;=0,AE409&lt;0),"",AE409/V409),"")</f>
        <v/>
      </c>
      <c r="AT409" s="106"/>
      <c r="AU409" s="106"/>
      <c r="AV409" s="106"/>
      <c r="AW409" s="106"/>
      <c r="AX409" s="106"/>
      <c r="AY409" s="106"/>
      <c r="AZ409" s="121"/>
    </row>
    <row r="410" spans="2:52" s="235" customFormat="1" ht="48" hidden="1" customHeight="1" thickBot="1" x14ac:dyDescent="0.3">
      <c r="B410" s="268">
        <v>46230</v>
      </c>
      <c r="C410" s="309" t="s">
        <v>110</v>
      </c>
      <c r="D410" s="201">
        <v>1</v>
      </c>
      <c r="E410" s="201" t="s">
        <v>447</v>
      </c>
      <c r="F410" s="201" t="s">
        <v>446</v>
      </c>
      <c r="G410" s="201">
        <v>6</v>
      </c>
      <c r="H410" s="201" t="s">
        <v>502</v>
      </c>
      <c r="I410" s="201">
        <v>203</v>
      </c>
      <c r="J410" s="201"/>
      <c r="K410" s="201" t="s">
        <v>362</v>
      </c>
      <c r="L410" s="201"/>
      <c r="M410" s="201">
        <v>72</v>
      </c>
      <c r="N410" s="201"/>
      <c r="O410" s="201"/>
      <c r="P410" s="209"/>
      <c r="Q410" s="205"/>
      <c r="R410" s="204"/>
      <c r="S410" s="204">
        <f>'INFORME DIARIO MAQUINARIA'!$R410-'INFORME DIARIO MAQUINARIA'!$Q410</f>
        <v>0</v>
      </c>
      <c r="T410" s="203"/>
      <c r="U410" s="106"/>
      <c r="V410" s="106" t="str">
        <f>IF(U410-T410=0,"",U410-T410)</f>
        <v/>
      </c>
      <c r="W410" s="106"/>
      <c r="X410" s="106"/>
      <c r="Y410" s="106" t="str">
        <f>IF(X410-W410=0,"",X410-W410)</f>
        <v/>
      </c>
      <c r="Z410" s="106"/>
      <c r="AA410" s="106"/>
      <c r="AB410" s="106">
        <f>'INFORME DIARIO MAQUINARIA'!$AA410-'INFORME DIARIO MAQUINARIA'!$Z410</f>
        <v>0</v>
      </c>
      <c r="AC410" s="106"/>
      <c r="AD410" s="106"/>
      <c r="AE410" s="106" t="str">
        <f>IF(AD410-AC410=0,"",AD410-AC410)</f>
        <v/>
      </c>
      <c r="AF410" s="106"/>
      <c r="AG410" s="106"/>
      <c r="AH410" s="106" t="str">
        <f>IF(AG410-AF410=0,"",AG410-AF410)</f>
        <v/>
      </c>
      <c r="AI410" s="106"/>
      <c r="AJ410" s="106"/>
      <c r="AK410" s="106"/>
      <c r="AL410" s="106"/>
      <c r="AM410" s="106" t="str">
        <f>IF((AK410+AJ410)-AL410=0,"",(AK410+AJ410)-AL410)</f>
        <v/>
      </c>
      <c r="AN410" s="120" t="str">
        <f>IF(OR(AM410="",V410="",V410=0),"",ROUND(AM410/V410,2))</f>
        <v/>
      </c>
      <c r="AO410" s="106" t="str">
        <f>IF(OR(Y410="",AM410="",AM410=0),"",ROUND(Y410/AM410,2))</f>
        <v/>
      </c>
      <c r="AP410" s="106" t="str">
        <f>IF(OR(AM410="",Y410="",Y410=0),"",ROUND(AM410/Y410,2))</f>
        <v/>
      </c>
      <c r="AQ410" s="106" t="str">
        <f>IF(OR(L410="",V410="",V410=0),"",ROUND(L410/V410,1))</f>
        <v/>
      </c>
      <c r="AR410" s="106" t="str">
        <f>IF(OR('INFORME DIARIO MAQUINARIA'!$O410="",'INFORME DIARIO MAQUINARIA'!$AH410="",'INFORME DIARIO MAQUINARIA'!$AH410=0),"",ROUND('INFORME DIARIO MAQUINARIA'!$O410/'INFORME DIARIO MAQUINARIA'!$AH410,1))</f>
        <v/>
      </c>
      <c r="AS410" s="189" t="str">
        <f>IFERROR(IF(OR(V410="",AE410="",V410&lt;=0,AE410&lt;0),"",AE410/V410),"")</f>
        <v/>
      </c>
      <c r="AT410" s="106"/>
      <c r="AU410" s="106"/>
      <c r="AV410" s="106"/>
      <c r="AW410" s="106"/>
      <c r="AX410" s="106"/>
      <c r="AY410" s="106"/>
      <c r="AZ410" s="121"/>
    </row>
    <row r="411" spans="2:52" s="235" customFormat="1" ht="33.75" hidden="1" customHeight="1" x14ac:dyDescent="0.25">
      <c r="B411" s="252">
        <v>46230</v>
      </c>
      <c r="C411" s="311" t="s">
        <v>110</v>
      </c>
      <c r="D411" s="212">
        <v>1</v>
      </c>
      <c r="E411" s="212" t="s">
        <v>95</v>
      </c>
      <c r="F411" s="212" t="s">
        <v>161</v>
      </c>
      <c r="G411" s="212">
        <v>7</v>
      </c>
      <c r="H411" s="212" t="s">
        <v>533</v>
      </c>
      <c r="I411" s="212">
        <v>287</v>
      </c>
      <c r="J411" s="212"/>
      <c r="K411" s="212" t="s">
        <v>531</v>
      </c>
      <c r="L411" s="212"/>
      <c r="M411" s="212"/>
      <c r="N411" s="212">
        <v>1</v>
      </c>
      <c r="O411" s="212">
        <v>12</v>
      </c>
      <c r="P411" s="211"/>
      <c r="Q411" s="205"/>
      <c r="R411" s="204"/>
      <c r="S411" s="156">
        <f>'INFORME DIARIO MAQUINARIA'!$R411-'INFORME DIARIO MAQUINARIA'!$Q411</f>
        <v>0</v>
      </c>
      <c r="T411" s="203"/>
      <c r="U411" s="106"/>
      <c r="V411" s="106" t="str">
        <f>IF(U411-T411=0,"",U411-T411)</f>
        <v/>
      </c>
      <c r="W411" s="106"/>
      <c r="X411" s="106"/>
      <c r="Y411" s="106" t="str">
        <f>IF(X411-W411=0,"",X411-W411)</f>
        <v/>
      </c>
      <c r="Z411" s="106"/>
      <c r="AA411" s="106"/>
      <c r="AB411" s="106">
        <f>'INFORME DIARIO MAQUINARIA'!$AA411-'INFORME DIARIO MAQUINARIA'!$Z411</f>
        <v>0</v>
      </c>
      <c r="AC411" s="106"/>
      <c r="AD411" s="106"/>
      <c r="AE411" s="106" t="str">
        <f>IF(AD411-AC411=0,"",AD411-AC411)</f>
        <v/>
      </c>
      <c r="AF411" s="106"/>
      <c r="AG411" s="106"/>
      <c r="AH411" s="106" t="str">
        <f>IF(AG411-AF411=0,"",AG411-AF411)</f>
        <v/>
      </c>
      <c r="AI411" s="106"/>
      <c r="AJ411" s="106"/>
      <c r="AK411" s="106"/>
      <c r="AL411" s="106"/>
      <c r="AM411" s="106" t="str">
        <f>IF((AK411+AJ411)-AL411=0,"",(AK411+AJ411)-AL411)</f>
        <v/>
      </c>
      <c r="AN411" s="120" t="str">
        <f>IF(OR(AM411="",V411="",V411=0),"",ROUND(AM411/V411,2))</f>
        <v/>
      </c>
      <c r="AO411" s="106" t="str">
        <f>IF(OR(Y411="",AM411="",AM411=0),"",ROUND(Y411/AM411,2))</f>
        <v/>
      </c>
      <c r="AP411" s="106" t="str">
        <f>IF(OR(AM411="",Y411="",Y411=0),"",ROUND(AM411/Y411,2))</f>
        <v/>
      </c>
      <c r="AQ411" s="106" t="str">
        <f>IF(OR(L411="",V411="",V411=0),"",ROUND(L411/V411,1))</f>
        <v/>
      </c>
      <c r="AR411" s="106" t="str">
        <f>IF(OR('INFORME DIARIO MAQUINARIA'!$O411="",'INFORME DIARIO MAQUINARIA'!$AH411="",'INFORME DIARIO MAQUINARIA'!$AH411=0),"",ROUND('INFORME DIARIO MAQUINARIA'!$O411/'INFORME DIARIO MAQUINARIA'!$AH411,1))</f>
        <v/>
      </c>
      <c r="AS411" s="189" t="str">
        <f>IFERROR(IF(OR(V411="",AE411="",V411&lt;=0,AE411&lt;0),"",AE411/V411),"")</f>
        <v/>
      </c>
      <c r="AT411" s="106"/>
      <c r="AU411" s="106"/>
      <c r="AV411" s="106"/>
      <c r="AW411" s="106"/>
      <c r="AX411" s="106"/>
      <c r="AY411" s="106"/>
      <c r="AZ411" s="121"/>
    </row>
    <row r="412" spans="2:52" s="235" customFormat="1" ht="54" hidden="1" customHeight="1" thickBot="1" x14ac:dyDescent="0.3">
      <c r="B412" s="268">
        <v>46230</v>
      </c>
      <c r="C412" s="309" t="s">
        <v>110</v>
      </c>
      <c r="D412" s="201">
        <v>1</v>
      </c>
      <c r="E412" s="201" t="s">
        <v>143</v>
      </c>
      <c r="F412" s="201" t="s">
        <v>117</v>
      </c>
      <c r="G412" s="201">
        <v>7</v>
      </c>
      <c r="H412" s="201" t="s">
        <v>533</v>
      </c>
      <c r="I412" s="201">
        <v>287</v>
      </c>
      <c r="J412" s="201"/>
      <c r="K412" s="201" t="s">
        <v>529</v>
      </c>
      <c r="L412" s="201"/>
      <c r="M412" s="201">
        <v>12</v>
      </c>
      <c r="N412" s="201"/>
      <c r="O412" s="201"/>
      <c r="P412" s="209">
        <v>300</v>
      </c>
      <c r="Q412" s="205"/>
      <c r="R412" s="204"/>
      <c r="S412" s="204">
        <f>'INFORME DIARIO MAQUINARIA'!$R412-'INFORME DIARIO MAQUINARIA'!$Q412</f>
        <v>0</v>
      </c>
      <c r="T412" s="203"/>
      <c r="U412" s="106"/>
      <c r="V412" s="106" t="str">
        <f>IF(U412-T412=0,"",U412-T412)</f>
        <v/>
      </c>
      <c r="W412" s="106"/>
      <c r="X412" s="106"/>
      <c r="Y412" s="106" t="str">
        <f>IF(X412-W412=0,"",X412-W412)</f>
        <v/>
      </c>
      <c r="Z412" s="106"/>
      <c r="AA412" s="106"/>
      <c r="AB412" s="106">
        <f>'INFORME DIARIO MAQUINARIA'!$AA412-'INFORME DIARIO MAQUINARIA'!$Z412</f>
        <v>0</v>
      </c>
      <c r="AC412" s="106"/>
      <c r="AD412" s="106"/>
      <c r="AE412" s="106" t="str">
        <f>IF(AD412-AC412=0,"",AD412-AC412)</f>
        <v/>
      </c>
      <c r="AF412" s="106"/>
      <c r="AG412" s="106"/>
      <c r="AH412" s="106" t="str">
        <f>IF(AG412-AF412=0,"",AG412-AF412)</f>
        <v/>
      </c>
      <c r="AI412" s="106"/>
      <c r="AJ412" s="106"/>
      <c r="AK412" s="106"/>
      <c r="AL412" s="106"/>
      <c r="AM412" s="106" t="str">
        <f>IF((AK412+AJ412)-AL412=0,"",(AK412+AJ412)-AL412)</f>
        <v/>
      </c>
      <c r="AN412" s="120" t="str">
        <f>IF(OR(AM412="",V412="",V412=0),"",ROUND(AM412/V412,2))</f>
        <v/>
      </c>
      <c r="AO412" s="106" t="str">
        <f>IF(OR(Y412="",AM412="",AM412=0),"",ROUND(Y412/AM412,2))</f>
        <v/>
      </c>
      <c r="AP412" s="106" t="str">
        <f>IF(OR(AM412="",Y412="",Y412=0),"",ROUND(AM412/Y412,2))</f>
        <v/>
      </c>
      <c r="AQ412" s="106" t="str">
        <f>IF(OR(L412="",V412="",V412=0),"",ROUND(L412/V412,1))</f>
        <v/>
      </c>
      <c r="AR412" s="106" t="str">
        <f>IF(OR('INFORME DIARIO MAQUINARIA'!$O412="",'INFORME DIARIO MAQUINARIA'!$AH412="",'INFORME DIARIO MAQUINARIA'!$AH412=0),"",ROUND('INFORME DIARIO MAQUINARIA'!$O412/'INFORME DIARIO MAQUINARIA'!$AH412,1))</f>
        <v/>
      </c>
      <c r="AS412" s="189" t="str">
        <f>IFERROR(IF(OR(V412="",AE412="",V412&lt;=0,AE412&lt;0),"",AE412/V412),"")</f>
        <v/>
      </c>
      <c r="AT412" s="106"/>
      <c r="AU412" s="106"/>
      <c r="AV412" s="106"/>
      <c r="AW412" s="106"/>
      <c r="AX412" s="106"/>
      <c r="AY412" s="106"/>
      <c r="AZ412" s="121"/>
    </row>
    <row r="413" spans="2:52" s="235" customFormat="1" ht="36" hidden="1" customHeight="1" x14ac:dyDescent="0.25">
      <c r="B413" s="252">
        <v>46230</v>
      </c>
      <c r="C413" s="311" t="s">
        <v>110</v>
      </c>
      <c r="D413" s="212">
        <v>1</v>
      </c>
      <c r="E413" s="212" t="s">
        <v>367</v>
      </c>
      <c r="F413" s="212" t="s">
        <v>319</v>
      </c>
      <c r="G413" s="212">
        <v>14</v>
      </c>
      <c r="H413" s="212" t="s">
        <v>414</v>
      </c>
      <c r="I413" s="212">
        <v>384</v>
      </c>
      <c r="J413" s="212"/>
      <c r="K413" s="212" t="s">
        <v>375</v>
      </c>
      <c r="L413" s="212">
        <v>1600</v>
      </c>
      <c r="M413" s="212"/>
      <c r="N413" s="212"/>
      <c r="O413" s="212"/>
      <c r="P413" s="211"/>
      <c r="Q413" s="205"/>
      <c r="R413" s="204"/>
      <c r="S413" s="204">
        <f>'INFORME DIARIO MAQUINARIA'!$R413-'INFORME DIARIO MAQUINARIA'!$Q413</f>
        <v>0</v>
      </c>
      <c r="T413" s="203"/>
      <c r="U413" s="106"/>
      <c r="V413" s="106" t="str">
        <f>IF(U413-T413=0,"",U413-T413)</f>
        <v/>
      </c>
      <c r="W413" s="106"/>
      <c r="X413" s="106"/>
      <c r="Y413" s="106" t="str">
        <f>IF(X413-W413=0,"",X413-W413)</f>
        <v/>
      </c>
      <c r="Z413" s="106"/>
      <c r="AA413" s="106"/>
      <c r="AB413" s="106">
        <f>'INFORME DIARIO MAQUINARIA'!$AA413-'INFORME DIARIO MAQUINARIA'!$Z413</f>
        <v>0</v>
      </c>
      <c r="AC413" s="106"/>
      <c r="AD413" s="106"/>
      <c r="AE413" s="106" t="str">
        <f>IF(AD413-AC413=0,"",AD413-AC413)</f>
        <v/>
      </c>
      <c r="AF413" s="106"/>
      <c r="AG413" s="106"/>
      <c r="AH413" s="106" t="str">
        <f>IF(AG413-AF413=0,"",AG413-AF413)</f>
        <v/>
      </c>
      <c r="AI413" s="106"/>
      <c r="AJ413" s="106"/>
      <c r="AK413" s="106"/>
      <c r="AL413" s="106"/>
      <c r="AM413" s="106" t="str">
        <f>IF((AK413+AJ413)-AL413=0,"",(AK413+AJ413)-AL413)</f>
        <v/>
      </c>
      <c r="AN413" s="120" t="str">
        <f>IF(OR(AM413="",V413="",V413=0),"",ROUND(AM413/V413,2))</f>
        <v/>
      </c>
      <c r="AO413" s="106" t="str">
        <f>IF(OR(Y413="",AM413="",AM413=0),"",ROUND(Y413/AM413,2))</f>
        <v/>
      </c>
      <c r="AP413" s="106" t="str">
        <f>IF(OR(AM413="",Y413="",Y413=0),"",ROUND(AM413/Y413,2))</f>
        <v/>
      </c>
      <c r="AQ413" s="106" t="str">
        <f>IF(OR(L413="",V413="",V413=0),"",ROUND(L413/V413,1))</f>
        <v/>
      </c>
      <c r="AR413" s="106" t="str">
        <f>IF(OR('INFORME DIARIO MAQUINARIA'!$O413="",'INFORME DIARIO MAQUINARIA'!$AH413="",'INFORME DIARIO MAQUINARIA'!$AH413=0),"",ROUND('INFORME DIARIO MAQUINARIA'!$O413/'INFORME DIARIO MAQUINARIA'!$AH413,1))</f>
        <v/>
      </c>
      <c r="AS413" s="189" t="str">
        <f>IFERROR(IF(OR(V413="",AE413="",V413&lt;=0,AE413&lt;0),"",AE413/V413),"")</f>
        <v/>
      </c>
      <c r="AT413" s="106"/>
      <c r="AU413" s="106"/>
      <c r="AV413" s="106"/>
      <c r="AW413" s="106"/>
      <c r="AX413" s="106"/>
      <c r="AY413" s="106"/>
      <c r="AZ413" s="121"/>
    </row>
    <row r="414" spans="2:52" s="235" customFormat="1" ht="33.75" hidden="1" customHeight="1" x14ac:dyDescent="0.25">
      <c r="B414" s="268">
        <v>46230</v>
      </c>
      <c r="C414" s="309" t="s">
        <v>110</v>
      </c>
      <c r="D414" s="201">
        <v>1</v>
      </c>
      <c r="E414" s="201" t="s">
        <v>104</v>
      </c>
      <c r="F414" s="201" t="s">
        <v>103</v>
      </c>
      <c r="G414" s="201">
        <v>14</v>
      </c>
      <c r="H414" s="201" t="s">
        <v>532</v>
      </c>
      <c r="I414" s="201"/>
      <c r="J414" s="201"/>
      <c r="K414" s="201" t="s">
        <v>525</v>
      </c>
      <c r="L414" s="201"/>
      <c r="M414" s="201">
        <v>24</v>
      </c>
      <c r="N414" s="201"/>
      <c r="O414" s="201"/>
      <c r="P414" s="209">
        <v>152.27000000000001</v>
      </c>
      <c r="Q414" s="205"/>
      <c r="R414" s="204"/>
      <c r="S414" s="204">
        <f>'INFORME DIARIO MAQUINARIA'!$R414-'INFORME DIARIO MAQUINARIA'!$Q414</f>
        <v>0</v>
      </c>
      <c r="T414" s="203"/>
      <c r="U414" s="106"/>
      <c r="V414" s="106" t="str">
        <f>IF(U414-T414=0,"",U414-T414)</f>
        <v/>
      </c>
      <c r="W414" s="106"/>
      <c r="X414" s="106"/>
      <c r="Y414" s="106" t="str">
        <f>IF(X414-W414=0,"",X414-W414)</f>
        <v/>
      </c>
      <c r="Z414" s="106"/>
      <c r="AA414" s="106"/>
      <c r="AB414" s="106">
        <f>'INFORME DIARIO MAQUINARIA'!$AA414-'INFORME DIARIO MAQUINARIA'!$Z414</f>
        <v>0</v>
      </c>
      <c r="AC414" s="106"/>
      <c r="AD414" s="106"/>
      <c r="AE414" s="106" t="str">
        <f>IF(AD414-AC414=0,"",AD414-AC414)</f>
        <v/>
      </c>
      <c r="AF414" s="106"/>
      <c r="AG414" s="106"/>
      <c r="AH414" s="106" t="str">
        <f>IF(AG414-AF414=0,"",AG414-AF414)</f>
        <v/>
      </c>
      <c r="AI414" s="106"/>
      <c r="AJ414" s="106"/>
      <c r="AK414" s="106"/>
      <c r="AL414" s="106"/>
      <c r="AM414" s="106" t="str">
        <f>IF((AK414+AJ414)-AL414=0,"",(AK414+AJ414)-AL414)</f>
        <v/>
      </c>
      <c r="AN414" s="120" t="str">
        <f>IF(OR(AM414="",V414="",V414=0),"",ROUND(AM414/V414,2))</f>
        <v/>
      </c>
      <c r="AO414" s="106" t="str">
        <f>IF(OR(Y414="",AM414="",AM414=0),"",ROUND(Y414/AM414,2))</f>
        <v/>
      </c>
      <c r="AP414" s="106" t="str">
        <f>IF(OR(AM414="",Y414="",Y414=0),"",ROUND(AM414/Y414,2))</f>
        <v/>
      </c>
      <c r="AQ414" s="106" t="str">
        <f>IF(OR(L414="",V414="",V414=0),"",ROUND(L414/V414,1))</f>
        <v/>
      </c>
      <c r="AR414" s="106" t="str">
        <f>IF(OR('INFORME DIARIO MAQUINARIA'!$O414="",'INFORME DIARIO MAQUINARIA'!$AH414="",'INFORME DIARIO MAQUINARIA'!$AH414=0),"",ROUND('INFORME DIARIO MAQUINARIA'!$O414/'INFORME DIARIO MAQUINARIA'!$AH414,1))</f>
        <v/>
      </c>
      <c r="AS414" s="189" t="str">
        <f>IFERROR(IF(OR(V414="",AE414="",V414&lt;=0,AE414&lt;0),"",AE414/V414),"")</f>
        <v/>
      </c>
      <c r="AT414" s="106"/>
      <c r="AU414" s="106"/>
      <c r="AV414" s="106"/>
      <c r="AW414" s="106"/>
      <c r="AX414" s="106"/>
      <c r="AY414" s="106"/>
      <c r="AZ414" s="121"/>
    </row>
    <row r="415" spans="2:52" s="235" customFormat="1" ht="37.5" hidden="1" customHeight="1" thickBot="1" x14ac:dyDescent="0.3">
      <c r="B415" s="268">
        <v>46230</v>
      </c>
      <c r="C415" s="309" t="s">
        <v>110</v>
      </c>
      <c r="D415" s="201">
        <v>1</v>
      </c>
      <c r="E415" s="201" t="s">
        <v>118</v>
      </c>
      <c r="F415" s="201" t="s">
        <v>524</v>
      </c>
      <c r="G415" s="201">
        <v>14</v>
      </c>
      <c r="H415" s="201" t="s">
        <v>414</v>
      </c>
      <c r="I415" s="201"/>
      <c r="J415" s="201"/>
      <c r="K415" s="201" t="s">
        <v>522</v>
      </c>
      <c r="L415" s="201"/>
      <c r="M415" s="201"/>
      <c r="N415" s="201">
        <v>2</v>
      </c>
      <c r="O415" s="201">
        <v>24</v>
      </c>
      <c r="P415" s="209"/>
      <c r="Q415" s="205"/>
      <c r="R415" s="204"/>
      <c r="S415" s="204">
        <f>'INFORME DIARIO MAQUINARIA'!$R415-'INFORME DIARIO MAQUINARIA'!$Q415</f>
        <v>0</v>
      </c>
      <c r="T415" s="203"/>
      <c r="U415" s="106"/>
      <c r="V415" s="106" t="str">
        <f>IF(U415-T415=0,"",U415-T415)</f>
        <v/>
      </c>
      <c r="W415" s="106"/>
      <c r="X415" s="106"/>
      <c r="Y415" s="106" t="str">
        <f>IF(X415-W415=0,"",X415-W415)</f>
        <v/>
      </c>
      <c r="Z415" s="106"/>
      <c r="AA415" s="106"/>
      <c r="AB415" s="106">
        <f>'INFORME DIARIO MAQUINARIA'!$AA415-'INFORME DIARIO MAQUINARIA'!$Z415</f>
        <v>0</v>
      </c>
      <c r="AC415" s="106"/>
      <c r="AD415" s="106"/>
      <c r="AE415" s="106" t="str">
        <f>IF(AD415-AC415=0,"",AD415-AC415)</f>
        <v/>
      </c>
      <c r="AF415" s="106"/>
      <c r="AG415" s="106"/>
      <c r="AH415" s="106" t="str">
        <f>IF(AG415-AF415=0,"",AG415-AF415)</f>
        <v/>
      </c>
      <c r="AI415" s="106"/>
      <c r="AJ415" s="106"/>
      <c r="AK415" s="106"/>
      <c r="AL415" s="106"/>
      <c r="AM415" s="106" t="str">
        <f>IF((AK415+AJ415)-AL415=0,"",(AK415+AJ415)-AL415)</f>
        <v/>
      </c>
      <c r="AN415" s="120" t="str">
        <f>IF(OR(AM415="",V415="",V415=0),"",ROUND(AM415/V415,2))</f>
        <v/>
      </c>
      <c r="AO415" s="106" t="str">
        <f>IF(OR(Y415="",AM415="",AM415=0),"",ROUND(Y415/AM415,2))</f>
        <v/>
      </c>
      <c r="AP415" s="106" t="str">
        <f>IF(OR(AM415="",Y415="",Y415=0),"",ROUND(AM415/Y415,2))</f>
        <v/>
      </c>
      <c r="AQ415" s="106" t="str">
        <f>IF(OR(L415="",V415="",V415=0),"",ROUND(L415/V415,1))</f>
        <v/>
      </c>
      <c r="AR415" s="106" t="str">
        <f>IF(OR('INFORME DIARIO MAQUINARIA'!$O415="",'INFORME DIARIO MAQUINARIA'!$AH415="",'INFORME DIARIO MAQUINARIA'!$AH415=0),"",ROUND('INFORME DIARIO MAQUINARIA'!$O415/'INFORME DIARIO MAQUINARIA'!$AH415,1))</f>
        <v/>
      </c>
      <c r="AS415" s="189" t="str">
        <f>IFERROR(IF(OR(V415="",AE415="",V415&lt;=0,AE415&lt;0),"",AE415/V415),"")</f>
        <v/>
      </c>
      <c r="AT415" s="106"/>
      <c r="AU415" s="106"/>
      <c r="AV415" s="106"/>
      <c r="AW415" s="106"/>
      <c r="AX415" s="106"/>
      <c r="AY415" s="106"/>
      <c r="AZ415" s="121"/>
    </row>
    <row r="416" spans="2:52" s="235" customFormat="1" ht="39" hidden="1" customHeight="1" x14ac:dyDescent="0.25">
      <c r="B416" s="252">
        <v>46231</v>
      </c>
      <c r="C416" s="311" t="s">
        <v>59</v>
      </c>
      <c r="D416" s="212">
        <v>1</v>
      </c>
      <c r="E416" s="212" t="s">
        <v>95</v>
      </c>
      <c r="F416" s="212" t="s">
        <v>161</v>
      </c>
      <c r="G416" s="212">
        <v>7</v>
      </c>
      <c r="H416" s="212" t="s">
        <v>530</v>
      </c>
      <c r="I416" s="212">
        <v>287</v>
      </c>
      <c r="J416" s="212"/>
      <c r="K416" s="212" t="s">
        <v>531</v>
      </c>
      <c r="L416" s="212"/>
      <c r="M416" s="212"/>
      <c r="N416" s="212">
        <v>2</v>
      </c>
      <c r="O416" s="212">
        <v>28</v>
      </c>
      <c r="P416" s="211"/>
      <c r="Q416" s="205"/>
      <c r="R416" s="204"/>
      <c r="S416" s="156">
        <f>'INFORME DIARIO MAQUINARIA'!$R416-'INFORME DIARIO MAQUINARIA'!$Q416</f>
        <v>0</v>
      </c>
      <c r="T416" s="203"/>
      <c r="U416" s="106"/>
      <c r="V416" s="106" t="str">
        <f>IF(U416-T416=0,"",U416-T416)</f>
        <v/>
      </c>
      <c r="W416" s="106"/>
      <c r="X416" s="106"/>
      <c r="Y416" s="106" t="str">
        <f>IF(X416-W416=0,"",X416-W416)</f>
        <v/>
      </c>
      <c r="Z416" s="106"/>
      <c r="AA416" s="106"/>
      <c r="AB416" s="106">
        <f>'INFORME DIARIO MAQUINARIA'!$AA416-'INFORME DIARIO MAQUINARIA'!$Z416</f>
        <v>0</v>
      </c>
      <c r="AC416" s="106"/>
      <c r="AD416" s="106"/>
      <c r="AE416" s="106" t="str">
        <f>IF(AD416-AC416=0,"",AD416-AC416)</f>
        <v/>
      </c>
      <c r="AF416" s="106"/>
      <c r="AG416" s="106"/>
      <c r="AH416" s="106" t="str">
        <f>IF(AG416-AF416=0,"",AG416-AF416)</f>
        <v/>
      </c>
      <c r="AI416" s="106"/>
      <c r="AJ416" s="106"/>
      <c r="AK416" s="106"/>
      <c r="AL416" s="106"/>
      <c r="AM416" s="106" t="str">
        <f>IF((AK416+AJ416)-AL416=0,"",(AK416+AJ416)-AL416)</f>
        <v/>
      </c>
      <c r="AN416" s="120" t="str">
        <f>IF(OR(AM416="",V416="",V416=0),"",ROUND(AM416/V416,2))</f>
        <v/>
      </c>
      <c r="AO416" s="106" t="str">
        <f>IF(OR(Y416="",AM416="",AM416=0),"",ROUND(Y416/AM416,2))</f>
        <v/>
      </c>
      <c r="AP416" s="106" t="str">
        <f>IF(OR(AM416="",Y416="",Y416=0),"",ROUND(AM416/Y416,2))</f>
        <v/>
      </c>
      <c r="AQ416" s="106" t="str">
        <f>IF(OR(L416="",V416="",V416=0),"",ROUND(L416/V416,1))</f>
        <v/>
      </c>
      <c r="AR416" s="106" t="str">
        <f>IF(OR('INFORME DIARIO MAQUINARIA'!$O416="",'INFORME DIARIO MAQUINARIA'!$AH416="",'INFORME DIARIO MAQUINARIA'!$AH416=0),"",ROUND('INFORME DIARIO MAQUINARIA'!$O416/'INFORME DIARIO MAQUINARIA'!$AH416,1))</f>
        <v/>
      </c>
      <c r="AS416" s="189" t="str">
        <f>IFERROR(IF(OR(V416="",AE416="",V416&lt;=0,AE416&lt;0),"",AE416/V416),"")</f>
        <v/>
      </c>
      <c r="AT416" s="106"/>
      <c r="AU416" s="106"/>
      <c r="AV416" s="106"/>
      <c r="AW416" s="106"/>
      <c r="AX416" s="106"/>
      <c r="AY416" s="106"/>
      <c r="AZ416" s="121"/>
    </row>
    <row r="417" spans="2:52" s="235" customFormat="1" ht="60.75" hidden="1" customHeight="1" thickBot="1" x14ac:dyDescent="0.3">
      <c r="B417" s="268">
        <v>46231</v>
      </c>
      <c r="C417" s="309" t="s">
        <v>59</v>
      </c>
      <c r="D417" s="201">
        <v>1</v>
      </c>
      <c r="E417" s="201" t="s">
        <v>143</v>
      </c>
      <c r="F417" s="201" t="s">
        <v>117</v>
      </c>
      <c r="G417" s="201">
        <v>7</v>
      </c>
      <c r="H417" s="201" t="s">
        <v>530</v>
      </c>
      <c r="I417" s="201">
        <v>287</v>
      </c>
      <c r="J417" s="201"/>
      <c r="K417" s="201" t="s">
        <v>529</v>
      </c>
      <c r="L417" s="201"/>
      <c r="M417" s="201">
        <v>28</v>
      </c>
      <c r="N417" s="201"/>
      <c r="O417" s="201"/>
      <c r="P417" s="209">
        <v>380</v>
      </c>
      <c r="Q417" s="205"/>
      <c r="R417" s="204"/>
      <c r="S417" s="204">
        <f>'INFORME DIARIO MAQUINARIA'!$R417-'INFORME DIARIO MAQUINARIA'!$Q417</f>
        <v>0</v>
      </c>
      <c r="T417" s="203"/>
      <c r="U417" s="106"/>
      <c r="V417" s="106" t="str">
        <f>IF(U417-T417=0,"",U417-T417)</f>
        <v/>
      </c>
      <c r="W417" s="106"/>
      <c r="X417" s="106"/>
      <c r="Y417" s="106" t="str">
        <f>IF(X417-W417=0,"",X417-W417)</f>
        <v/>
      </c>
      <c r="Z417" s="106"/>
      <c r="AA417" s="106"/>
      <c r="AB417" s="106">
        <f>'INFORME DIARIO MAQUINARIA'!$AA417-'INFORME DIARIO MAQUINARIA'!$Z417</f>
        <v>0</v>
      </c>
      <c r="AC417" s="106"/>
      <c r="AD417" s="106"/>
      <c r="AE417" s="106" t="str">
        <f>IF(AD417-AC417=0,"",AD417-AC417)</f>
        <v/>
      </c>
      <c r="AF417" s="106"/>
      <c r="AG417" s="106"/>
      <c r="AH417" s="106" t="str">
        <f>IF(AG417-AF417=0,"",AG417-AF417)</f>
        <v/>
      </c>
      <c r="AI417" s="106"/>
      <c r="AJ417" s="106"/>
      <c r="AK417" s="106"/>
      <c r="AL417" s="106"/>
      <c r="AM417" s="106" t="str">
        <f>IF((AK417+AJ417)-AL417=0,"",(AK417+AJ417)-AL417)</f>
        <v/>
      </c>
      <c r="AN417" s="120" t="str">
        <f>IF(OR(AM417="",V417="",V417=0),"",ROUND(AM417/V417,2))</f>
        <v/>
      </c>
      <c r="AO417" s="106" t="str">
        <f>IF(OR(Y417="",AM417="",AM417=0),"",ROUND(Y417/AM417,2))</f>
        <v/>
      </c>
      <c r="AP417" s="106" t="str">
        <f>IF(OR(AM417="",Y417="",Y417=0),"",ROUND(AM417/Y417,2))</f>
        <v/>
      </c>
      <c r="AQ417" s="106" t="str">
        <f>IF(OR(L417="",V417="",V417=0),"",ROUND(L417/V417,1))</f>
        <v/>
      </c>
      <c r="AR417" s="106" t="str">
        <f>IF(OR('INFORME DIARIO MAQUINARIA'!$O417="",'INFORME DIARIO MAQUINARIA'!$AH417="",'INFORME DIARIO MAQUINARIA'!$AH417=0),"",ROUND('INFORME DIARIO MAQUINARIA'!$O417/'INFORME DIARIO MAQUINARIA'!$AH417,1))</f>
        <v/>
      </c>
      <c r="AS417" s="189" t="str">
        <f>IFERROR(IF(OR(V417="",AE417="",V417&lt;=0,AE417&lt;0),"",AE417/V417),"")</f>
        <v/>
      </c>
      <c r="AT417" s="106"/>
      <c r="AU417" s="106"/>
      <c r="AV417" s="106"/>
      <c r="AW417" s="106"/>
      <c r="AX417" s="106"/>
      <c r="AY417" s="106"/>
      <c r="AZ417" s="121"/>
    </row>
    <row r="418" spans="2:52" s="235" customFormat="1" ht="42.75" hidden="1" customHeight="1" x14ac:dyDescent="0.25">
      <c r="B418" s="252">
        <v>46231</v>
      </c>
      <c r="C418" s="311" t="s">
        <v>59</v>
      </c>
      <c r="D418" s="212">
        <v>1</v>
      </c>
      <c r="E418" s="212" t="s">
        <v>164</v>
      </c>
      <c r="F418" s="212" t="s">
        <v>263</v>
      </c>
      <c r="G418" s="212">
        <v>5</v>
      </c>
      <c r="H418" s="212" t="s">
        <v>528</v>
      </c>
      <c r="I418" s="212">
        <v>218</v>
      </c>
      <c r="J418" s="212"/>
      <c r="K418" s="212" t="s">
        <v>365</v>
      </c>
      <c r="L418" s="212">
        <v>920</v>
      </c>
      <c r="M418" s="212"/>
      <c r="N418" s="212"/>
      <c r="O418" s="212"/>
      <c r="P418" s="211"/>
      <c r="Q418" s="205"/>
      <c r="R418" s="204"/>
      <c r="S418" s="204">
        <f>'INFORME DIARIO MAQUINARIA'!$R418-'INFORME DIARIO MAQUINARIA'!$Q418</f>
        <v>0</v>
      </c>
      <c r="T418" s="203"/>
      <c r="U418" s="106"/>
      <c r="V418" s="106" t="str">
        <f>IF(U418-T418=0,"",U418-T418)</f>
        <v/>
      </c>
      <c r="W418" s="106"/>
      <c r="X418" s="106"/>
      <c r="Y418" s="106" t="str">
        <f>IF(X418-W418=0,"",X418-W418)</f>
        <v/>
      </c>
      <c r="Z418" s="106"/>
      <c r="AA418" s="106"/>
      <c r="AB418" s="106">
        <f>'INFORME DIARIO MAQUINARIA'!$AA418-'INFORME DIARIO MAQUINARIA'!$Z418</f>
        <v>0</v>
      </c>
      <c r="AC418" s="106"/>
      <c r="AD418" s="106"/>
      <c r="AE418" s="106" t="str">
        <f>IF(AD418-AC418=0,"",AD418-AC418)</f>
        <v/>
      </c>
      <c r="AF418" s="106"/>
      <c r="AG418" s="106"/>
      <c r="AH418" s="106" t="str">
        <f>IF(AG418-AF418=0,"",AG418-AF418)</f>
        <v/>
      </c>
      <c r="AI418" s="106"/>
      <c r="AJ418" s="106"/>
      <c r="AK418" s="106"/>
      <c r="AL418" s="106"/>
      <c r="AM418" s="106" t="str">
        <f>IF((AK418+AJ418)-AL418=0,"",(AK418+AJ418)-AL418)</f>
        <v/>
      </c>
      <c r="AN418" s="120" t="str">
        <f>IF(OR(AM418="",V418="",V418=0),"",ROUND(AM418/V418,2))</f>
        <v/>
      </c>
      <c r="AO418" s="106" t="str">
        <f>IF(OR(Y418="",AM418="",AM418=0),"",ROUND(Y418/AM418,2))</f>
        <v/>
      </c>
      <c r="AP418" s="106" t="str">
        <f>IF(OR(AM418="",Y418="",Y418=0),"",ROUND(AM418/Y418,2))</f>
        <v/>
      </c>
      <c r="AQ418" s="106" t="str">
        <f>IF(OR(L418="",V418="",V418=0),"",ROUND(L418/V418,1))</f>
        <v/>
      </c>
      <c r="AR418" s="106" t="str">
        <f>IF(OR('INFORME DIARIO MAQUINARIA'!$O418="",'INFORME DIARIO MAQUINARIA'!$AH418="",'INFORME DIARIO MAQUINARIA'!$AH418=0),"",ROUND('INFORME DIARIO MAQUINARIA'!$O418/'INFORME DIARIO MAQUINARIA'!$AH418,1))</f>
        <v/>
      </c>
      <c r="AS418" s="189" t="str">
        <f>IFERROR(IF(OR(V418="",AE418="",V418&lt;=0,AE418&lt;0),"",AE418/V418),"")</f>
        <v/>
      </c>
      <c r="AT418" s="106"/>
      <c r="AU418" s="106"/>
      <c r="AV418" s="106"/>
      <c r="AW418" s="106"/>
      <c r="AX418" s="106"/>
      <c r="AY418" s="106"/>
      <c r="AZ418" s="121"/>
    </row>
    <row r="419" spans="2:52" s="235" customFormat="1" ht="44.25" hidden="1" customHeight="1" x14ac:dyDescent="0.25">
      <c r="B419" s="268">
        <v>46231</v>
      </c>
      <c r="C419" s="309" t="s">
        <v>59</v>
      </c>
      <c r="D419" s="201">
        <v>1</v>
      </c>
      <c r="E419" s="201" t="s">
        <v>131</v>
      </c>
      <c r="F419" s="201" t="s">
        <v>130</v>
      </c>
      <c r="G419" s="201">
        <v>5</v>
      </c>
      <c r="H419" s="201" t="s">
        <v>528</v>
      </c>
      <c r="I419" s="201">
        <v>218</v>
      </c>
      <c r="J419" s="201"/>
      <c r="K419" s="201" t="s">
        <v>183</v>
      </c>
      <c r="L419" s="201"/>
      <c r="M419" s="201"/>
      <c r="N419" s="201">
        <v>8</v>
      </c>
      <c r="O419" s="201">
        <v>96</v>
      </c>
      <c r="P419" s="209"/>
      <c r="Q419" s="205"/>
      <c r="R419" s="204"/>
      <c r="S419" s="204">
        <f>'INFORME DIARIO MAQUINARIA'!$R419-'INFORME DIARIO MAQUINARIA'!$Q419</f>
        <v>0</v>
      </c>
      <c r="T419" s="203"/>
      <c r="U419" s="106"/>
      <c r="V419" s="106" t="str">
        <f>IF(U419-T419=0,"",U419-T419)</f>
        <v/>
      </c>
      <c r="W419" s="106"/>
      <c r="X419" s="106"/>
      <c r="Y419" s="106" t="str">
        <f>IF(X419-W419=0,"",X419-W419)</f>
        <v/>
      </c>
      <c r="Z419" s="106"/>
      <c r="AA419" s="106"/>
      <c r="AB419" s="106">
        <f>'INFORME DIARIO MAQUINARIA'!$AA419-'INFORME DIARIO MAQUINARIA'!$Z419</f>
        <v>0</v>
      </c>
      <c r="AC419" s="106"/>
      <c r="AD419" s="106"/>
      <c r="AE419" s="106" t="str">
        <f>IF(AD419-AC419=0,"",AD419-AC419)</f>
        <v/>
      </c>
      <c r="AF419" s="106"/>
      <c r="AG419" s="106"/>
      <c r="AH419" s="106" t="str">
        <f>IF(AG419-AF419=0,"",AG419-AF419)</f>
        <v/>
      </c>
      <c r="AI419" s="106"/>
      <c r="AJ419" s="106"/>
      <c r="AK419" s="106"/>
      <c r="AL419" s="106"/>
      <c r="AM419" s="106" t="str">
        <f>IF((AK419+AJ419)-AL419=0,"",(AK419+AJ419)-AL419)</f>
        <v/>
      </c>
      <c r="AN419" s="120" t="str">
        <f>IF(OR(AM419="",V419="",V419=0),"",ROUND(AM419/V419,2))</f>
        <v/>
      </c>
      <c r="AO419" s="106" t="str">
        <f>IF(OR(Y419="",AM419="",AM419=0),"",ROUND(Y419/AM419,2))</f>
        <v/>
      </c>
      <c r="AP419" s="106" t="str">
        <f>IF(OR(AM419="",Y419="",Y419=0),"",ROUND(AM419/Y419,2))</f>
        <v/>
      </c>
      <c r="AQ419" s="106" t="str">
        <f>IF(OR(L419="",V419="",V419=0),"",ROUND(L419/V419,1))</f>
        <v/>
      </c>
      <c r="AR419" s="106" t="str">
        <f>IF(OR('INFORME DIARIO MAQUINARIA'!$O419="",'INFORME DIARIO MAQUINARIA'!$AH419="",'INFORME DIARIO MAQUINARIA'!$AH419=0),"",ROUND('INFORME DIARIO MAQUINARIA'!$O419/'INFORME DIARIO MAQUINARIA'!$AH419,1))</f>
        <v/>
      </c>
      <c r="AS419" s="189" t="str">
        <f>IFERROR(IF(OR(V419="",AE419="",V419&lt;=0,AE419&lt;0),"",AE419/V419),"")</f>
        <v/>
      </c>
      <c r="AT419" s="106"/>
      <c r="AU419" s="106"/>
      <c r="AV419" s="106"/>
      <c r="AW419" s="106"/>
      <c r="AX419" s="106"/>
      <c r="AY419" s="106"/>
      <c r="AZ419" s="121"/>
    </row>
    <row r="420" spans="2:52" s="235" customFormat="1" ht="42" hidden="1" customHeight="1" thickBot="1" x14ac:dyDescent="0.3">
      <c r="B420" s="268">
        <v>46231</v>
      </c>
      <c r="C420" s="309" t="s">
        <v>59</v>
      </c>
      <c r="D420" s="201">
        <v>1</v>
      </c>
      <c r="E420" s="201" t="s">
        <v>447</v>
      </c>
      <c r="F420" s="201" t="s">
        <v>446</v>
      </c>
      <c r="G420" s="201">
        <v>5</v>
      </c>
      <c r="H420" s="201" t="s">
        <v>528</v>
      </c>
      <c r="I420" s="201">
        <v>218</v>
      </c>
      <c r="J420" s="201"/>
      <c r="K420" s="201" t="s">
        <v>527</v>
      </c>
      <c r="L420" s="201"/>
      <c r="M420" s="201">
        <v>96</v>
      </c>
      <c r="N420" s="201"/>
      <c r="O420" s="201"/>
      <c r="P420" s="209"/>
      <c r="Q420" s="205"/>
      <c r="R420" s="204"/>
      <c r="S420" s="204">
        <f>'INFORME DIARIO MAQUINARIA'!$R420-'INFORME DIARIO MAQUINARIA'!$Q420</f>
        <v>0</v>
      </c>
      <c r="T420" s="203"/>
      <c r="U420" s="106"/>
      <c r="V420" s="106" t="str">
        <f>IF(U420-T420=0,"",U420-T420)</f>
        <v/>
      </c>
      <c r="W420" s="106"/>
      <c r="X420" s="106"/>
      <c r="Y420" s="106" t="str">
        <f>IF(X420-W420=0,"",X420-W420)</f>
        <v/>
      </c>
      <c r="Z420" s="106"/>
      <c r="AA420" s="106"/>
      <c r="AB420" s="106">
        <f>'INFORME DIARIO MAQUINARIA'!$AA420-'INFORME DIARIO MAQUINARIA'!$Z420</f>
        <v>0</v>
      </c>
      <c r="AC420" s="106"/>
      <c r="AD420" s="106"/>
      <c r="AE420" s="106" t="str">
        <f>IF(AD420-AC420=0,"",AD420-AC420)</f>
        <v/>
      </c>
      <c r="AF420" s="106"/>
      <c r="AG420" s="106"/>
      <c r="AH420" s="106" t="str">
        <f>IF(AG420-AF420=0,"",AG420-AF420)</f>
        <v/>
      </c>
      <c r="AI420" s="106"/>
      <c r="AJ420" s="106"/>
      <c r="AK420" s="106"/>
      <c r="AL420" s="106"/>
      <c r="AM420" s="106" t="str">
        <f>IF((AK420+AJ420)-AL420=0,"",(AK420+AJ420)-AL420)</f>
        <v/>
      </c>
      <c r="AN420" s="120" t="str">
        <f>IF(OR(AM420="",V420="",V420=0),"",ROUND(AM420/V420,2))</f>
        <v/>
      </c>
      <c r="AO420" s="106" t="str">
        <f>IF(OR(Y420="",AM420="",AM420=0),"",ROUND(Y420/AM420,2))</f>
        <v/>
      </c>
      <c r="AP420" s="106" t="str">
        <f>IF(OR(AM420="",Y420="",Y420=0),"",ROUND(AM420/Y420,2))</f>
        <v/>
      </c>
      <c r="AQ420" s="106" t="str">
        <f>IF(OR(L420="",V420="",V420=0),"",ROUND(L420/V420,1))</f>
        <v/>
      </c>
      <c r="AR420" s="106" t="str">
        <f>IF(OR('INFORME DIARIO MAQUINARIA'!$O420="",'INFORME DIARIO MAQUINARIA'!$AH420="",'INFORME DIARIO MAQUINARIA'!$AH420=0),"",ROUND('INFORME DIARIO MAQUINARIA'!$O420/'INFORME DIARIO MAQUINARIA'!$AH420,1))</f>
        <v/>
      </c>
      <c r="AS420" s="189" t="str">
        <f>IFERROR(IF(OR(V420="",AE420="",V420&lt;=0,AE420&lt;0),"",AE420/V420),"")</f>
        <v/>
      </c>
      <c r="AT420" s="106"/>
      <c r="AU420" s="106"/>
      <c r="AV420" s="106"/>
      <c r="AW420" s="106"/>
      <c r="AX420" s="106"/>
      <c r="AY420" s="106"/>
      <c r="AZ420" s="121"/>
    </row>
    <row r="421" spans="2:52" s="235" customFormat="1" ht="36.75" hidden="1" customHeight="1" x14ac:dyDescent="0.25">
      <c r="B421" s="252">
        <v>46231</v>
      </c>
      <c r="C421" s="311" t="s">
        <v>59</v>
      </c>
      <c r="D421" s="212">
        <v>1</v>
      </c>
      <c r="E421" s="212" t="s">
        <v>367</v>
      </c>
      <c r="F421" s="212" t="s">
        <v>319</v>
      </c>
      <c r="G421" s="212">
        <v>14</v>
      </c>
      <c r="H421" s="212" t="s">
        <v>526</v>
      </c>
      <c r="I421" s="212">
        <v>382</v>
      </c>
      <c r="J421" s="212"/>
      <c r="K421" s="212" t="s">
        <v>375</v>
      </c>
      <c r="L421" s="212">
        <v>1758</v>
      </c>
      <c r="M421" s="212"/>
      <c r="N421" s="212"/>
      <c r="O421" s="212"/>
      <c r="P421" s="211"/>
      <c r="Q421" s="205"/>
      <c r="R421" s="204"/>
      <c r="S421" s="204">
        <f>'INFORME DIARIO MAQUINARIA'!$R421-'INFORME DIARIO MAQUINARIA'!$Q421</f>
        <v>0</v>
      </c>
      <c r="T421" s="203"/>
      <c r="U421" s="106"/>
      <c r="V421" s="106" t="str">
        <f>IF(U421-T421=0,"",U421-T421)</f>
        <v/>
      </c>
      <c r="W421" s="106"/>
      <c r="X421" s="106"/>
      <c r="Y421" s="106" t="str">
        <f>IF(X421-W421=0,"",X421-W421)</f>
        <v/>
      </c>
      <c r="Z421" s="106"/>
      <c r="AA421" s="106"/>
      <c r="AB421" s="106">
        <f>'INFORME DIARIO MAQUINARIA'!$AA421-'INFORME DIARIO MAQUINARIA'!$Z421</f>
        <v>0</v>
      </c>
      <c r="AC421" s="106"/>
      <c r="AD421" s="106"/>
      <c r="AE421" s="106" t="str">
        <f>IF(AD421-AC421=0,"",AD421-AC421)</f>
        <v/>
      </c>
      <c r="AF421" s="106"/>
      <c r="AG421" s="106"/>
      <c r="AH421" s="106" t="str">
        <f>IF(AG421-AF421=0,"",AG421-AF421)</f>
        <v/>
      </c>
      <c r="AI421" s="106"/>
      <c r="AJ421" s="106"/>
      <c r="AK421" s="106"/>
      <c r="AL421" s="106"/>
      <c r="AM421" s="106" t="str">
        <f>IF((AK421+AJ421)-AL421=0,"",(AK421+AJ421)-AL421)</f>
        <v/>
      </c>
      <c r="AN421" s="120" t="str">
        <f>IF(OR(AM421="",V421="",V421=0),"",ROUND(AM421/V421,2))</f>
        <v/>
      </c>
      <c r="AO421" s="106" t="str">
        <f>IF(OR(Y421="",AM421="",AM421=0),"",ROUND(Y421/AM421,2))</f>
        <v/>
      </c>
      <c r="AP421" s="106" t="str">
        <f>IF(OR(AM421="",Y421="",Y421=0),"",ROUND(AM421/Y421,2))</f>
        <v/>
      </c>
      <c r="AQ421" s="106" t="str">
        <f>IF(OR(L421="",V421="",V421=0),"",ROUND(L421/V421,1))</f>
        <v/>
      </c>
      <c r="AR421" s="106" t="str">
        <f>IF(OR('INFORME DIARIO MAQUINARIA'!$O421="",'INFORME DIARIO MAQUINARIA'!$AH421="",'INFORME DIARIO MAQUINARIA'!$AH421=0),"",ROUND('INFORME DIARIO MAQUINARIA'!$O421/'INFORME DIARIO MAQUINARIA'!$AH421,1))</f>
        <v/>
      </c>
      <c r="AS421" s="189" t="str">
        <f>IFERROR(IF(OR(V421="",AE421="",V421&lt;=0,AE421&lt;0),"",AE421/V421),"")</f>
        <v/>
      </c>
      <c r="AT421" s="106"/>
      <c r="AU421" s="106"/>
      <c r="AV421" s="106"/>
      <c r="AW421" s="106"/>
      <c r="AX421" s="106"/>
      <c r="AY421" s="106"/>
      <c r="AZ421" s="121"/>
    </row>
    <row r="422" spans="2:52" s="235" customFormat="1" ht="35.25" hidden="1" customHeight="1" x14ac:dyDescent="0.25">
      <c r="B422" s="268">
        <v>46231</v>
      </c>
      <c r="C422" s="309" t="s">
        <v>59</v>
      </c>
      <c r="D422" s="201">
        <v>1</v>
      </c>
      <c r="E422" s="201" t="s">
        <v>104</v>
      </c>
      <c r="F422" s="201" t="s">
        <v>103</v>
      </c>
      <c r="G422" s="201">
        <v>14</v>
      </c>
      <c r="H422" s="201" t="s">
        <v>523</v>
      </c>
      <c r="I422" s="201"/>
      <c r="J422" s="201"/>
      <c r="K422" s="201" t="s">
        <v>525</v>
      </c>
      <c r="L422" s="201"/>
      <c r="M422" s="201">
        <v>96</v>
      </c>
      <c r="N422" s="201"/>
      <c r="O422" s="201"/>
      <c r="P422" s="209"/>
      <c r="Q422" s="205"/>
      <c r="R422" s="204"/>
      <c r="S422" s="204">
        <f>'INFORME DIARIO MAQUINARIA'!$R422-'INFORME DIARIO MAQUINARIA'!$Q422</f>
        <v>0</v>
      </c>
      <c r="T422" s="203"/>
      <c r="U422" s="106"/>
      <c r="V422" s="106" t="str">
        <f>IF(U422-T422=0,"",U422-T422)</f>
        <v/>
      </c>
      <c r="W422" s="106"/>
      <c r="X422" s="106"/>
      <c r="Y422" s="106" t="str">
        <f>IF(X422-W422=0,"",X422-W422)</f>
        <v/>
      </c>
      <c r="Z422" s="106"/>
      <c r="AA422" s="106"/>
      <c r="AB422" s="106">
        <f>'INFORME DIARIO MAQUINARIA'!$AA422-'INFORME DIARIO MAQUINARIA'!$Z422</f>
        <v>0</v>
      </c>
      <c r="AC422" s="106"/>
      <c r="AD422" s="106"/>
      <c r="AE422" s="106" t="str">
        <f>IF(AD422-AC422=0,"",AD422-AC422)</f>
        <v/>
      </c>
      <c r="AF422" s="106"/>
      <c r="AG422" s="106"/>
      <c r="AH422" s="106" t="str">
        <f>IF(AG422-AF422=0,"",AG422-AF422)</f>
        <v/>
      </c>
      <c r="AI422" s="106"/>
      <c r="AJ422" s="106"/>
      <c r="AK422" s="106"/>
      <c r="AL422" s="106"/>
      <c r="AM422" s="106" t="str">
        <f>IF((AK422+AJ422)-AL422=0,"",(AK422+AJ422)-AL422)</f>
        <v/>
      </c>
      <c r="AN422" s="120" t="str">
        <f>IF(OR(AM422="",V422="",V422=0),"",ROUND(AM422/V422,2))</f>
        <v/>
      </c>
      <c r="AO422" s="106" t="str">
        <f>IF(OR(Y422="",AM422="",AM422=0),"",ROUND(Y422/AM422,2))</f>
        <v/>
      </c>
      <c r="AP422" s="106" t="str">
        <f>IF(OR(AM422="",Y422="",Y422=0),"",ROUND(AM422/Y422,2))</f>
        <v/>
      </c>
      <c r="AQ422" s="106" t="str">
        <f>IF(OR(L422="",V422="",V422=0),"",ROUND(L422/V422,1))</f>
        <v/>
      </c>
      <c r="AR422" s="106" t="str">
        <f>IF(OR('INFORME DIARIO MAQUINARIA'!$O422="",'INFORME DIARIO MAQUINARIA'!$AH422="",'INFORME DIARIO MAQUINARIA'!$AH422=0),"",ROUND('INFORME DIARIO MAQUINARIA'!$O422/'INFORME DIARIO MAQUINARIA'!$AH422,1))</f>
        <v/>
      </c>
      <c r="AS422" s="189" t="str">
        <f>IFERROR(IF(OR(V422="",AE422="",V422&lt;=0,AE422&lt;0),"",AE422/V422),"")</f>
        <v/>
      </c>
      <c r="AT422" s="106"/>
      <c r="AU422" s="106"/>
      <c r="AV422" s="106"/>
      <c r="AW422" s="106"/>
      <c r="AX422" s="106"/>
      <c r="AY422" s="106"/>
      <c r="AZ422" s="121"/>
    </row>
    <row r="423" spans="2:52" s="235" customFormat="1" ht="36.75" hidden="1" customHeight="1" thickBot="1" x14ac:dyDescent="0.3">
      <c r="B423" s="268">
        <v>46231</v>
      </c>
      <c r="C423" s="309" t="s">
        <v>59</v>
      </c>
      <c r="D423" s="201">
        <v>1</v>
      </c>
      <c r="E423" s="201" t="s">
        <v>118</v>
      </c>
      <c r="F423" s="201" t="s">
        <v>524</v>
      </c>
      <c r="G423" s="201">
        <v>14</v>
      </c>
      <c r="H423" s="201" t="s">
        <v>523</v>
      </c>
      <c r="I423" s="201"/>
      <c r="J423" s="201"/>
      <c r="K423" s="201" t="s">
        <v>522</v>
      </c>
      <c r="L423" s="201"/>
      <c r="M423" s="201"/>
      <c r="N423" s="201">
        <v>8</v>
      </c>
      <c r="O423" s="201">
        <v>96</v>
      </c>
      <c r="P423" s="209"/>
      <c r="Q423" s="205"/>
      <c r="R423" s="204"/>
      <c r="S423" s="204">
        <f>'INFORME DIARIO MAQUINARIA'!$R423-'INFORME DIARIO MAQUINARIA'!$Q423</f>
        <v>0</v>
      </c>
      <c r="T423" s="203"/>
      <c r="U423" s="106"/>
      <c r="V423" s="106" t="str">
        <f>IF(U423-T423=0,"",U423-T423)</f>
        <v/>
      </c>
      <c r="W423" s="106"/>
      <c r="X423" s="106"/>
      <c r="Y423" s="106" t="str">
        <f>IF(X423-W423=0,"",X423-W423)</f>
        <v/>
      </c>
      <c r="Z423" s="106"/>
      <c r="AA423" s="106"/>
      <c r="AB423" s="106">
        <f>'INFORME DIARIO MAQUINARIA'!$AA423-'INFORME DIARIO MAQUINARIA'!$Z423</f>
        <v>0</v>
      </c>
      <c r="AC423" s="106"/>
      <c r="AD423" s="106"/>
      <c r="AE423" s="106" t="str">
        <f>IF(AD423-AC423=0,"",AD423-AC423)</f>
        <v/>
      </c>
      <c r="AF423" s="106"/>
      <c r="AG423" s="106"/>
      <c r="AH423" s="106" t="str">
        <f>IF(AG423-AF423=0,"",AG423-AF423)</f>
        <v/>
      </c>
      <c r="AI423" s="106"/>
      <c r="AJ423" s="106"/>
      <c r="AK423" s="106"/>
      <c r="AL423" s="106"/>
      <c r="AM423" s="106" t="str">
        <f>IF((AK423+AJ423)-AL423=0,"",(AK423+AJ423)-AL423)</f>
        <v/>
      </c>
      <c r="AN423" s="120" t="str">
        <f>IF(OR(AM423="",V423="",V423=0),"",ROUND(AM423/V423,2))</f>
        <v/>
      </c>
      <c r="AO423" s="106" t="str">
        <f>IF(OR(Y423="",AM423="",AM423=0),"",ROUND(Y423/AM423,2))</f>
        <v/>
      </c>
      <c r="AP423" s="106" t="str">
        <f>IF(OR(AM423="",Y423="",Y423=0),"",ROUND(AM423/Y423,2))</f>
        <v/>
      </c>
      <c r="AQ423" s="106" t="str">
        <f>IF(OR(L423="",V423="",V423=0),"",ROUND(L423/V423,1))</f>
        <v/>
      </c>
      <c r="AR423" s="106" t="str">
        <f>IF(OR('INFORME DIARIO MAQUINARIA'!$O423="",'INFORME DIARIO MAQUINARIA'!$AH423="",'INFORME DIARIO MAQUINARIA'!$AH423=0),"",ROUND('INFORME DIARIO MAQUINARIA'!$O423/'INFORME DIARIO MAQUINARIA'!$AH423,1))</f>
        <v/>
      </c>
      <c r="AS423" s="189" t="str">
        <f>IFERROR(IF(OR(V423="",AE423="",V423&lt;=0,AE423&lt;0),"",AE423/V423),"")</f>
        <v/>
      </c>
      <c r="AT423" s="106"/>
      <c r="AU423" s="106"/>
      <c r="AV423" s="106"/>
      <c r="AW423" s="106"/>
      <c r="AX423" s="106"/>
      <c r="AY423" s="106"/>
      <c r="AZ423" s="121"/>
    </row>
    <row r="424" spans="2:52" s="235" customFormat="1" ht="48.75" hidden="1" customHeight="1" x14ac:dyDescent="0.25">
      <c r="B424" s="252">
        <v>46232</v>
      </c>
      <c r="C424" s="311" t="s">
        <v>57</v>
      </c>
      <c r="D424" s="212">
        <v>1</v>
      </c>
      <c r="E424" s="212" t="s">
        <v>320</v>
      </c>
      <c r="F424" s="212" t="s">
        <v>169</v>
      </c>
      <c r="G424" s="212">
        <v>7</v>
      </c>
      <c r="H424" s="212" t="s">
        <v>521</v>
      </c>
      <c r="I424" s="212">
        <v>287</v>
      </c>
      <c r="J424" s="212"/>
      <c r="K424" s="212" t="s">
        <v>365</v>
      </c>
      <c r="L424" s="212">
        <v>2900</v>
      </c>
      <c r="M424" s="212"/>
      <c r="N424" s="212"/>
      <c r="O424" s="212"/>
      <c r="P424" s="211"/>
      <c r="Q424" s="205"/>
      <c r="R424" s="204"/>
      <c r="S424" s="204">
        <f>'INFORME DIARIO MAQUINARIA'!$R424-'INFORME DIARIO MAQUINARIA'!$Q424</f>
        <v>0</v>
      </c>
      <c r="T424" s="203"/>
      <c r="U424" s="106"/>
      <c r="V424" s="106" t="str">
        <f>IF(U424-T424=0,"",U424-T424)</f>
        <v/>
      </c>
      <c r="W424" s="106"/>
      <c r="X424" s="106"/>
      <c r="Y424" s="106" t="str">
        <f>IF(X424-W424=0,"",X424-W424)</f>
        <v/>
      </c>
      <c r="Z424" s="106"/>
      <c r="AA424" s="106"/>
      <c r="AB424" s="106">
        <f>'INFORME DIARIO MAQUINARIA'!$AA424-'INFORME DIARIO MAQUINARIA'!$Z424</f>
        <v>0</v>
      </c>
      <c r="AC424" s="106"/>
      <c r="AD424" s="106"/>
      <c r="AE424" s="106" t="str">
        <f>IF(AD424-AC424=0,"",AD424-AC424)</f>
        <v/>
      </c>
      <c r="AF424" s="106"/>
      <c r="AG424" s="106"/>
      <c r="AH424" s="106" t="str">
        <f>IF(AG424-AF424=0,"",AG424-AF424)</f>
        <v/>
      </c>
      <c r="AI424" s="106"/>
      <c r="AJ424" s="106"/>
      <c r="AK424" s="106"/>
      <c r="AL424" s="106"/>
      <c r="AM424" s="106" t="str">
        <f>IF((AK424+AJ424)-AL424=0,"",(AK424+AJ424)-AL424)</f>
        <v/>
      </c>
      <c r="AN424" s="120" t="str">
        <f>IF(OR(AM424="",V424="",V424=0),"",ROUND(AM424/V424,2))</f>
        <v/>
      </c>
      <c r="AO424" s="106" t="str">
        <f>IF(OR(Y424="",AM424="",AM424=0),"",ROUND(Y424/AM424,2))</f>
        <v/>
      </c>
      <c r="AP424" s="106" t="str">
        <f>IF(OR(AM424="",Y424="",Y424=0),"",ROUND(AM424/Y424,2))</f>
        <v/>
      </c>
      <c r="AQ424" s="106" t="str">
        <f>IF(OR(L424="",V424="",V424=0),"",ROUND(L424/V424,1))</f>
        <v/>
      </c>
      <c r="AR424" s="106" t="str">
        <f>IF(OR('INFORME DIARIO MAQUINARIA'!$O424="",'INFORME DIARIO MAQUINARIA'!$AH424="",'INFORME DIARIO MAQUINARIA'!$AH424=0),"",ROUND('INFORME DIARIO MAQUINARIA'!$O424/'INFORME DIARIO MAQUINARIA'!$AH424,1))</f>
        <v/>
      </c>
      <c r="AS424" s="189" t="str">
        <f>IFERROR(IF(OR(V424="",AE424="",V424&lt;=0,AE424&lt;0),"",AE424/V424),"")</f>
        <v/>
      </c>
      <c r="AT424" s="106"/>
      <c r="AU424" s="106"/>
      <c r="AV424" s="106"/>
      <c r="AW424" s="106"/>
      <c r="AX424" s="106"/>
      <c r="AY424" s="106"/>
      <c r="AZ424" s="121"/>
    </row>
    <row r="425" spans="2:52" s="235" customFormat="1" ht="48" hidden="1" customHeight="1" x14ac:dyDescent="0.25">
      <c r="B425" s="268">
        <v>46232</v>
      </c>
      <c r="C425" s="309" t="s">
        <v>57</v>
      </c>
      <c r="D425" s="201">
        <v>1</v>
      </c>
      <c r="E425" s="201" t="s">
        <v>118</v>
      </c>
      <c r="F425" s="201" t="s">
        <v>85</v>
      </c>
      <c r="G425" s="201">
        <v>7</v>
      </c>
      <c r="H425" s="201" t="s">
        <v>521</v>
      </c>
      <c r="I425" s="201">
        <v>287</v>
      </c>
      <c r="J425" s="201"/>
      <c r="K425" s="201" t="s">
        <v>449</v>
      </c>
      <c r="L425" s="201"/>
      <c r="M425" s="201"/>
      <c r="N425" s="201">
        <v>12</v>
      </c>
      <c r="O425" s="201">
        <v>144</v>
      </c>
      <c r="P425" s="209"/>
      <c r="Q425" s="205"/>
      <c r="R425" s="204"/>
      <c r="S425" s="204">
        <f>'INFORME DIARIO MAQUINARIA'!$R425-'INFORME DIARIO MAQUINARIA'!$Q425</f>
        <v>0</v>
      </c>
      <c r="T425" s="203"/>
      <c r="U425" s="106"/>
      <c r="V425" s="106" t="str">
        <f>IF(U425-T425=0,"",U425-T425)</f>
        <v/>
      </c>
      <c r="W425" s="106"/>
      <c r="X425" s="106"/>
      <c r="Y425" s="106" t="str">
        <f>IF(X425-W425=0,"",X425-W425)</f>
        <v/>
      </c>
      <c r="Z425" s="106"/>
      <c r="AA425" s="106"/>
      <c r="AB425" s="106">
        <f>'INFORME DIARIO MAQUINARIA'!$AA425-'INFORME DIARIO MAQUINARIA'!$Z425</f>
        <v>0</v>
      </c>
      <c r="AC425" s="106"/>
      <c r="AD425" s="106"/>
      <c r="AE425" s="106" t="str">
        <f>IF(AD425-AC425=0,"",AD425-AC425)</f>
        <v/>
      </c>
      <c r="AF425" s="106"/>
      <c r="AG425" s="106"/>
      <c r="AH425" s="106" t="str">
        <f>IF(AG425-AF425=0,"",AG425-AF425)</f>
        <v/>
      </c>
      <c r="AI425" s="106"/>
      <c r="AJ425" s="106"/>
      <c r="AK425" s="106"/>
      <c r="AL425" s="106"/>
      <c r="AM425" s="106" t="str">
        <f>IF((AK425+AJ425)-AL425=0,"",(AK425+AJ425)-AL425)</f>
        <v/>
      </c>
      <c r="AN425" s="120" t="str">
        <f>IF(OR(AM425="",V425="",V425=0),"",ROUND(AM425/V425,2))</f>
        <v/>
      </c>
      <c r="AO425" s="106" t="str">
        <f>IF(OR(Y425="",AM425="",AM425=0),"",ROUND(Y425/AM425,2))</f>
        <v/>
      </c>
      <c r="AP425" s="106" t="str">
        <f>IF(OR(AM425="",Y425="",Y425=0),"",ROUND(AM425/Y425,2))</f>
        <v/>
      </c>
      <c r="AQ425" s="106" t="str">
        <f>IF(OR(L425="",V425="",V425=0),"",ROUND(L425/V425,1))</f>
        <v/>
      </c>
      <c r="AR425" s="106" t="str">
        <f>IF(OR('INFORME DIARIO MAQUINARIA'!$O425="",'INFORME DIARIO MAQUINARIA'!$AH425="",'INFORME DIARIO MAQUINARIA'!$AH425=0),"",ROUND('INFORME DIARIO MAQUINARIA'!$O425/'INFORME DIARIO MAQUINARIA'!$AH425,1))</f>
        <v/>
      </c>
      <c r="AS425" s="189" t="str">
        <f>IFERROR(IF(OR(V425="",AE425="",V425&lt;=0,AE425&lt;0),"",AE425/V425),"")</f>
        <v/>
      </c>
      <c r="AT425" s="106"/>
      <c r="AU425" s="106"/>
      <c r="AV425" s="106"/>
      <c r="AW425" s="106"/>
      <c r="AX425" s="106"/>
      <c r="AY425" s="106"/>
      <c r="AZ425" s="121"/>
    </row>
    <row r="426" spans="2:52" s="235" customFormat="1" ht="48.75" hidden="1" customHeight="1" thickBot="1" x14ac:dyDescent="0.3">
      <c r="B426" s="268">
        <v>46232</v>
      </c>
      <c r="C426" s="309" t="s">
        <v>57</v>
      </c>
      <c r="D426" s="201">
        <v>1</v>
      </c>
      <c r="E426" s="201" t="s">
        <v>206</v>
      </c>
      <c r="F426" s="201" t="s">
        <v>88</v>
      </c>
      <c r="G426" s="201">
        <v>7</v>
      </c>
      <c r="H426" s="201" t="s">
        <v>521</v>
      </c>
      <c r="I426" s="201">
        <v>287</v>
      </c>
      <c r="J426" s="201"/>
      <c r="K426" s="201" t="s">
        <v>362</v>
      </c>
      <c r="L426" s="201"/>
      <c r="M426" s="201">
        <v>144</v>
      </c>
      <c r="N426" s="201"/>
      <c r="O426" s="201"/>
      <c r="P426" s="209"/>
      <c r="Q426" s="205"/>
      <c r="R426" s="204"/>
      <c r="S426" s="204">
        <f>'INFORME DIARIO MAQUINARIA'!$R426-'INFORME DIARIO MAQUINARIA'!$Q426</f>
        <v>0</v>
      </c>
      <c r="T426" s="203"/>
      <c r="U426" s="106"/>
      <c r="V426" s="106" t="str">
        <f>IF(U426-T426=0,"",U426-T426)</f>
        <v/>
      </c>
      <c r="W426" s="106"/>
      <c r="X426" s="106"/>
      <c r="Y426" s="106" t="str">
        <f>IF(X426-W426=0,"",X426-W426)</f>
        <v/>
      </c>
      <c r="Z426" s="106"/>
      <c r="AA426" s="106"/>
      <c r="AB426" s="106">
        <f>'INFORME DIARIO MAQUINARIA'!$AA426-'INFORME DIARIO MAQUINARIA'!$Z426</f>
        <v>0</v>
      </c>
      <c r="AC426" s="106"/>
      <c r="AD426" s="106"/>
      <c r="AE426" s="106" t="str">
        <f>IF(AD426-AC426=0,"",AD426-AC426)</f>
        <v/>
      </c>
      <c r="AF426" s="106"/>
      <c r="AG426" s="106"/>
      <c r="AH426" s="106" t="str">
        <f>IF(AG426-AF426=0,"",AG426-AF426)</f>
        <v/>
      </c>
      <c r="AI426" s="106"/>
      <c r="AJ426" s="106"/>
      <c r="AK426" s="106"/>
      <c r="AL426" s="106"/>
      <c r="AM426" s="106" t="str">
        <f>IF((AK426+AJ426)-AL426=0,"",(AK426+AJ426)-AL426)</f>
        <v/>
      </c>
      <c r="AN426" s="120" t="str">
        <f>IF(OR(AM426="",V426="",V426=0),"",ROUND(AM426/V426,2))</f>
        <v/>
      </c>
      <c r="AO426" s="106" t="str">
        <f>IF(OR(Y426="",AM426="",AM426=0),"",ROUND(Y426/AM426,2))</f>
        <v/>
      </c>
      <c r="AP426" s="106" t="str">
        <f>IF(OR(AM426="",Y426="",Y426=0),"",ROUND(AM426/Y426,2))</f>
        <v/>
      </c>
      <c r="AQ426" s="106" t="str">
        <f>IF(OR(L426="",V426="",V426=0),"",ROUND(L426/V426,1))</f>
        <v/>
      </c>
      <c r="AR426" s="106" t="str">
        <f>IF(OR('INFORME DIARIO MAQUINARIA'!$O426="",'INFORME DIARIO MAQUINARIA'!$AH426="",'INFORME DIARIO MAQUINARIA'!$AH426=0),"",ROUND('INFORME DIARIO MAQUINARIA'!$O426/'INFORME DIARIO MAQUINARIA'!$AH426,1))</f>
        <v/>
      </c>
      <c r="AS426" s="189" t="str">
        <f>IFERROR(IF(OR(V426="",AE426="",V426&lt;=0,AE426&lt;0),"",AE426/V426),"")</f>
        <v/>
      </c>
      <c r="AT426" s="106"/>
      <c r="AU426" s="106"/>
      <c r="AV426" s="106"/>
      <c r="AW426" s="106"/>
      <c r="AX426" s="106"/>
      <c r="AY426" s="106"/>
      <c r="AZ426" s="121"/>
    </row>
    <row r="427" spans="2:52" s="235" customFormat="1" ht="32.25" hidden="1" customHeight="1" x14ac:dyDescent="0.25">
      <c r="B427" s="252">
        <v>46232</v>
      </c>
      <c r="C427" s="311" t="s">
        <v>57</v>
      </c>
      <c r="D427" s="212">
        <v>1</v>
      </c>
      <c r="E427" s="212" t="s">
        <v>164</v>
      </c>
      <c r="F427" s="212" t="s">
        <v>263</v>
      </c>
      <c r="G427" s="212">
        <v>8</v>
      </c>
      <c r="H427" s="212" t="s">
        <v>520</v>
      </c>
      <c r="I427" s="212">
        <v>156</v>
      </c>
      <c r="J427" s="212"/>
      <c r="K427" s="212" t="s">
        <v>365</v>
      </c>
      <c r="L427" s="212">
        <v>1170</v>
      </c>
      <c r="M427" s="212"/>
      <c r="N427" s="212"/>
      <c r="O427" s="212"/>
      <c r="P427" s="211"/>
      <c r="Q427" s="205"/>
      <c r="R427" s="204"/>
      <c r="S427" s="204">
        <f>'INFORME DIARIO MAQUINARIA'!$R427-'INFORME DIARIO MAQUINARIA'!$Q427</f>
        <v>0</v>
      </c>
      <c r="T427" s="203"/>
      <c r="U427" s="106"/>
      <c r="V427" s="106" t="str">
        <f>IF(U427-T427=0,"",U427-T427)</f>
        <v/>
      </c>
      <c r="W427" s="106"/>
      <c r="X427" s="106"/>
      <c r="Y427" s="106" t="str">
        <f>IF(X427-W427=0,"",X427-W427)</f>
        <v/>
      </c>
      <c r="Z427" s="106"/>
      <c r="AA427" s="106"/>
      <c r="AB427" s="106">
        <f>'INFORME DIARIO MAQUINARIA'!$AA427-'INFORME DIARIO MAQUINARIA'!$Z427</f>
        <v>0</v>
      </c>
      <c r="AC427" s="106"/>
      <c r="AD427" s="106"/>
      <c r="AE427" s="106" t="str">
        <f>IF(AD427-AC427=0,"",AD427-AC427)</f>
        <v/>
      </c>
      <c r="AF427" s="106"/>
      <c r="AG427" s="106"/>
      <c r="AH427" s="106" t="str">
        <f>IF(AG427-AF427=0,"",AG427-AF427)</f>
        <v/>
      </c>
      <c r="AI427" s="106"/>
      <c r="AJ427" s="106"/>
      <c r="AK427" s="106"/>
      <c r="AL427" s="106"/>
      <c r="AM427" s="106" t="str">
        <f>IF((AK427+AJ427)-AL427=0,"",(AK427+AJ427)-AL427)</f>
        <v/>
      </c>
      <c r="AN427" s="120" t="str">
        <f>IF(OR(AM427="",V427="",V427=0),"",ROUND(AM427/V427,2))</f>
        <v/>
      </c>
      <c r="AO427" s="106" t="str">
        <f>IF(OR(Y427="",AM427="",AM427=0),"",ROUND(Y427/AM427,2))</f>
        <v/>
      </c>
      <c r="AP427" s="106" t="str">
        <f>IF(OR(AM427="",Y427="",Y427=0),"",ROUND(AM427/Y427,2))</f>
        <v/>
      </c>
      <c r="AQ427" s="106" t="str">
        <f>IF(OR(L427="",V427="",V427=0),"",ROUND(L427/V427,1))</f>
        <v/>
      </c>
      <c r="AR427" s="106" t="str">
        <f>IF(OR('INFORME DIARIO MAQUINARIA'!$O427="",'INFORME DIARIO MAQUINARIA'!$AH427="",'INFORME DIARIO MAQUINARIA'!$AH427=0),"",ROUND('INFORME DIARIO MAQUINARIA'!$O427/'INFORME DIARIO MAQUINARIA'!$AH427,1))</f>
        <v/>
      </c>
      <c r="AS427" s="189" t="str">
        <f>IFERROR(IF(OR(V427="",AE427="",V427&lt;=0,AE427&lt;0),"",AE427/V427),"")</f>
        <v/>
      </c>
      <c r="AT427" s="106"/>
      <c r="AU427" s="106"/>
      <c r="AV427" s="106"/>
      <c r="AW427" s="106"/>
      <c r="AX427" s="106"/>
      <c r="AY427" s="106"/>
      <c r="AZ427" s="121"/>
    </row>
    <row r="428" spans="2:52" s="235" customFormat="1" ht="36" hidden="1" customHeight="1" x14ac:dyDescent="0.25">
      <c r="B428" s="268">
        <v>46232</v>
      </c>
      <c r="C428" s="309" t="s">
        <v>57</v>
      </c>
      <c r="D428" s="201">
        <v>1</v>
      </c>
      <c r="E428" s="201" t="s">
        <v>104</v>
      </c>
      <c r="F428" s="201" t="s">
        <v>202</v>
      </c>
      <c r="G428" s="201">
        <v>8</v>
      </c>
      <c r="H428" s="201" t="s">
        <v>519</v>
      </c>
      <c r="I428" s="201">
        <v>143</v>
      </c>
      <c r="J428" s="201"/>
      <c r="K428" s="201" t="s">
        <v>518</v>
      </c>
      <c r="L428" s="201"/>
      <c r="M428" s="201">
        <v>60</v>
      </c>
      <c r="N428" s="201"/>
      <c r="O428" s="201"/>
      <c r="P428" s="209"/>
      <c r="Q428" s="205"/>
      <c r="R428" s="204"/>
      <c r="S428" s="204">
        <f>'INFORME DIARIO MAQUINARIA'!$R428-'INFORME DIARIO MAQUINARIA'!$Q428</f>
        <v>0</v>
      </c>
      <c r="T428" s="203"/>
      <c r="U428" s="106"/>
      <c r="V428" s="106" t="str">
        <f>IF(U428-T428=0,"",U428-T428)</f>
        <v/>
      </c>
      <c r="W428" s="106"/>
      <c r="X428" s="106"/>
      <c r="Y428" s="106" t="str">
        <f>IF(X428-W428=0,"",X428-W428)</f>
        <v/>
      </c>
      <c r="Z428" s="106"/>
      <c r="AA428" s="106"/>
      <c r="AB428" s="106">
        <f>'INFORME DIARIO MAQUINARIA'!$AA428-'INFORME DIARIO MAQUINARIA'!$Z428</f>
        <v>0</v>
      </c>
      <c r="AC428" s="106"/>
      <c r="AD428" s="106"/>
      <c r="AE428" s="106" t="str">
        <f>IF(AD428-AC428=0,"",AD428-AC428)</f>
        <v/>
      </c>
      <c r="AF428" s="106"/>
      <c r="AG428" s="106"/>
      <c r="AH428" s="106" t="str">
        <f>IF(AG428-AF428=0,"",AG428-AF428)</f>
        <v/>
      </c>
      <c r="AI428" s="106"/>
      <c r="AJ428" s="106"/>
      <c r="AK428" s="106"/>
      <c r="AL428" s="106"/>
      <c r="AM428" s="106" t="str">
        <f>IF((AK428+AJ428)-AL428=0,"",(AK428+AJ428)-AL428)</f>
        <v/>
      </c>
      <c r="AN428" s="120" t="str">
        <f>IF(OR(AM428="",V428="",V428=0),"",ROUND(AM428/V428,2))</f>
        <v/>
      </c>
      <c r="AO428" s="106" t="str">
        <f>IF(OR(Y428="",AM428="",AM428=0),"",ROUND(Y428/AM428,2))</f>
        <v/>
      </c>
      <c r="AP428" s="106" t="str">
        <f>IF(OR(AM428="",Y428="",Y428=0),"",ROUND(AM428/Y428,2))</f>
        <v/>
      </c>
      <c r="AQ428" s="106" t="str">
        <f>IF(OR(L428="",V428="",V428=0),"",ROUND(L428/V428,1))</f>
        <v/>
      </c>
      <c r="AR428" s="106" t="str">
        <f>IF(OR('INFORME DIARIO MAQUINARIA'!$O428="",'INFORME DIARIO MAQUINARIA'!$AH428="",'INFORME DIARIO MAQUINARIA'!$AH428=0),"",ROUND('INFORME DIARIO MAQUINARIA'!$O428/'INFORME DIARIO MAQUINARIA'!$AH428,1))</f>
        <v/>
      </c>
      <c r="AS428" s="189" t="str">
        <f>IFERROR(IF(OR(V428="",AE428="",V428&lt;=0,AE428&lt;0),"",AE428/V428),"")</f>
        <v/>
      </c>
      <c r="AT428" s="106"/>
      <c r="AU428" s="106"/>
      <c r="AV428" s="106"/>
      <c r="AW428" s="106"/>
      <c r="AX428" s="106"/>
      <c r="AY428" s="106"/>
      <c r="AZ428" s="121"/>
    </row>
    <row r="429" spans="2:52" s="235" customFormat="1" ht="33" hidden="1" customHeight="1" thickBot="1" x14ac:dyDescent="0.3">
      <c r="B429" s="268">
        <v>46232</v>
      </c>
      <c r="C429" s="309" t="s">
        <v>57</v>
      </c>
      <c r="D429" s="201">
        <v>1</v>
      </c>
      <c r="E429" s="201" t="s">
        <v>228</v>
      </c>
      <c r="F429" s="201" t="s">
        <v>354</v>
      </c>
      <c r="G429" s="201">
        <v>8</v>
      </c>
      <c r="H429" s="201" t="s">
        <v>517</v>
      </c>
      <c r="I429" s="201">
        <v>237</v>
      </c>
      <c r="J429" s="201"/>
      <c r="K429" s="201" t="s">
        <v>516</v>
      </c>
      <c r="L429" s="201"/>
      <c r="M429" s="201"/>
      <c r="N429" s="201">
        <v>5</v>
      </c>
      <c r="O429" s="201">
        <v>60</v>
      </c>
      <c r="P429" s="209">
        <v>94</v>
      </c>
      <c r="Q429" s="205"/>
      <c r="R429" s="204"/>
      <c r="S429" s="204">
        <f>'INFORME DIARIO MAQUINARIA'!$R429-'INFORME DIARIO MAQUINARIA'!$Q429</f>
        <v>0</v>
      </c>
      <c r="T429" s="203"/>
      <c r="U429" s="106"/>
      <c r="V429" s="106" t="str">
        <f>IF(U429-T429=0,"",U429-T429)</f>
        <v/>
      </c>
      <c r="W429" s="106"/>
      <c r="X429" s="106"/>
      <c r="Y429" s="106" t="str">
        <f>IF(X429-W429=0,"",X429-W429)</f>
        <v/>
      </c>
      <c r="Z429" s="106"/>
      <c r="AA429" s="106"/>
      <c r="AB429" s="106">
        <f>'INFORME DIARIO MAQUINARIA'!$AA429-'INFORME DIARIO MAQUINARIA'!$Z429</f>
        <v>0</v>
      </c>
      <c r="AC429" s="106"/>
      <c r="AD429" s="106"/>
      <c r="AE429" s="106" t="str">
        <f>IF(AD429-AC429=0,"",AD429-AC429)</f>
        <v/>
      </c>
      <c r="AF429" s="106"/>
      <c r="AG429" s="106"/>
      <c r="AH429" s="106" t="str">
        <f>IF(AG429-AF429=0,"",AG429-AF429)</f>
        <v/>
      </c>
      <c r="AI429" s="106"/>
      <c r="AJ429" s="106"/>
      <c r="AK429" s="106"/>
      <c r="AL429" s="106"/>
      <c r="AM429" s="106" t="str">
        <f>IF((AK429+AJ429)-AL429=0,"",(AK429+AJ429)-AL429)</f>
        <v/>
      </c>
      <c r="AN429" s="120" t="str">
        <f>IF(OR(AM429="",V429="",V429=0),"",ROUND(AM429/V429,2))</f>
        <v/>
      </c>
      <c r="AO429" s="106" t="str">
        <f>IF(OR(Y429="",AM429="",AM429=0),"",ROUND(Y429/AM429,2))</f>
        <v/>
      </c>
      <c r="AP429" s="106" t="str">
        <f>IF(OR(AM429="",Y429="",Y429=0),"",ROUND(AM429/Y429,2))</f>
        <v/>
      </c>
      <c r="AQ429" s="106" t="str">
        <f>IF(OR(L429="",V429="",V429=0),"",ROUND(L429/V429,1))</f>
        <v/>
      </c>
      <c r="AR429" s="106" t="str">
        <f>IF(OR('INFORME DIARIO MAQUINARIA'!$O429="",'INFORME DIARIO MAQUINARIA'!$AH429="",'INFORME DIARIO MAQUINARIA'!$AH429=0),"",ROUND('INFORME DIARIO MAQUINARIA'!$O429/'INFORME DIARIO MAQUINARIA'!$AH429,1))</f>
        <v/>
      </c>
      <c r="AS429" s="189" t="str">
        <f>IFERROR(IF(OR(V429="",AE429="",V429&lt;=0,AE429&lt;0),"",AE429/V429),"")</f>
        <v/>
      </c>
      <c r="AT429" s="106"/>
      <c r="AU429" s="106"/>
      <c r="AV429" s="106"/>
      <c r="AW429" s="106"/>
      <c r="AX429" s="106"/>
      <c r="AY429" s="106"/>
      <c r="AZ429" s="121"/>
    </row>
    <row r="430" spans="2:52" s="235" customFormat="1" ht="39.75" hidden="1" customHeight="1" x14ac:dyDescent="0.25">
      <c r="B430" s="252">
        <v>46233</v>
      </c>
      <c r="C430" s="311" t="s">
        <v>56</v>
      </c>
      <c r="D430" s="212">
        <v>1</v>
      </c>
      <c r="E430" s="212" t="s">
        <v>382</v>
      </c>
      <c r="F430" s="212" t="s">
        <v>381</v>
      </c>
      <c r="G430" s="212">
        <v>9</v>
      </c>
      <c r="H430" s="212" t="s">
        <v>514</v>
      </c>
      <c r="I430" s="321">
        <v>187.297</v>
      </c>
      <c r="J430" s="321"/>
      <c r="K430" s="212" t="s">
        <v>365</v>
      </c>
      <c r="L430" s="212">
        <v>700</v>
      </c>
      <c r="M430" s="212"/>
      <c r="N430" s="212"/>
      <c r="O430" s="212"/>
      <c r="P430" s="211"/>
      <c r="Q430" s="205"/>
      <c r="R430" s="204"/>
      <c r="S430" s="204">
        <f>'INFORME DIARIO MAQUINARIA'!$R430-'INFORME DIARIO MAQUINARIA'!$Q430</f>
        <v>0</v>
      </c>
      <c r="T430" s="203"/>
      <c r="U430" s="106"/>
      <c r="V430" s="106" t="str">
        <f>IF(U430-T430=0,"",U430-T430)</f>
        <v/>
      </c>
      <c r="W430" s="106"/>
      <c r="X430" s="106"/>
      <c r="Y430" s="106" t="str">
        <f>IF(X430-W430=0,"",X430-W430)</f>
        <v/>
      </c>
      <c r="Z430" s="106"/>
      <c r="AA430" s="106"/>
      <c r="AB430" s="106">
        <f>'INFORME DIARIO MAQUINARIA'!$AA430-'INFORME DIARIO MAQUINARIA'!$Z430</f>
        <v>0</v>
      </c>
      <c r="AC430" s="106"/>
      <c r="AD430" s="106"/>
      <c r="AE430" s="106" t="str">
        <f>IF(AD430-AC430=0,"",AD430-AC430)</f>
        <v/>
      </c>
      <c r="AF430" s="106"/>
      <c r="AG430" s="106"/>
      <c r="AH430" s="106" t="str">
        <f>IF(AG430-AF430=0,"",AG430-AF430)</f>
        <v/>
      </c>
      <c r="AI430" s="106"/>
      <c r="AJ430" s="106"/>
      <c r="AK430" s="106"/>
      <c r="AL430" s="106"/>
      <c r="AM430" s="106" t="str">
        <f>IF((AK430+AJ430)-AL430=0,"",(AK430+AJ430)-AL430)</f>
        <v/>
      </c>
      <c r="AN430" s="120" t="str">
        <f>IF(OR(AM430="",V430="",V430=0),"",ROUND(AM430/V430,2))</f>
        <v/>
      </c>
      <c r="AO430" s="106" t="str">
        <f>IF(OR(Y430="",AM430="",AM430=0),"",ROUND(Y430/AM430,2))</f>
        <v/>
      </c>
      <c r="AP430" s="106" t="str">
        <f>IF(OR(AM430="",Y430="",Y430=0),"",ROUND(AM430/Y430,2))</f>
        <v/>
      </c>
      <c r="AQ430" s="106" t="str">
        <f>IF(OR(L430="",V430="",V430=0),"",ROUND(L430/V430,1))</f>
        <v/>
      </c>
      <c r="AR430" s="106" t="str">
        <f>IF(OR('INFORME DIARIO MAQUINARIA'!$O430="",'INFORME DIARIO MAQUINARIA'!$AH430="",'INFORME DIARIO MAQUINARIA'!$AH430=0),"",ROUND('INFORME DIARIO MAQUINARIA'!$O430/'INFORME DIARIO MAQUINARIA'!$AH430,1))</f>
        <v/>
      </c>
      <c r="AS430" s="189" t="str">
        <f>IFERROR(IF(OR(V430="",AE430="",V430&lt;=0,AE430&lt;0),"",AE430/V430),"")</f>
        <v/>
      </c>
      <c r="AT430" s="106"/>
      <c r="AU430" s="106"/>
      <c r="AV430" s="106"/>
      <c r="AW430" s="106"/>
      <c r="AX430" s="106"/>
      <c r="AY430" s="106"/>
      <c r="AZ430" s="121"/>
    </row>
    <row r="431" spans="2:52" s="235" customFormat="1" ht="51" hidden="1" customHeight="1" x14ac:dyDescent="0.25">
      <c r="B431" s="268">
        <v>46233</v>
      </c>
      <c r="C431" s="309" t="s">
        <v>56</v>
      </c>
      <c r="D431" s="201">
        <v>1</v>
      </c>
      <c r="E431" s="201" t="s">
        <v>206</v>
      </c>
      <c r="F431" s="201" t="s">
        <v>202</v>
      </c>
      <c r="G431" s="201">
        <v>9</v>
      </c>
      <c r="H431" s="201" t="s">
        <v>514</v>
      </c>
      <c r="I431" s="320">
        <v>187</v>
      </c>
      <c r="J431" s="320"/>
      <c r="K431" s="201" t="s">
        <v>362</v>
      </c>
      <c r="L431" s="201"/>
      <c r="M431" s="201">
        <v>60</v>
      </c>
      <c r="N431" s="201"/>
      <c r="O431" s="201"/>
      <c r="P431" s="209"/>
      <c r="Q431" s="205"/>
      <c r="R431" s="204"/>
      <c r="S431" s="204">
        <f>'INFORME DIARIO MAQUINARIA'!$R431-'INFORME DIARIO MAQUINARIA'!$Q431</f>
        <v>0</v>
      </c>
      <c r="T431" s="203"/>
      <c r="U431" s="106"/>
      <c r="V431" s="106" t="str">
        <f>IF(U431-T431=0,"",U431-T431)</f>
        <v/>
      </c>
      <c r="W431" s="106"/>
      <c r="X431" s="106"/>
      <c r="Y431" s="106" t="str">
        <f>IF(X431-W431=0,"",X431-W431)</f>
        <v/>
      </c>
      <c r="Z431" s="106"/>
      <c r="AA431" s="106"/>
      <c r="AB431" s="106">
        <f>'INFORME DIARIO MAQUINARIA'!$AA431-'INFORME DIARIO MAQUINARIA'!$Z431</f>
        <v>0</v>
      </c>
      <c r="AC431" s="106"/>
      <c r="AD431" s="106"/>
      <c r="AE431" s="106" t="str">
        <f>IF(AD431-AC431=0,"",AD431-AC431)</f>
        <v/>
      </c>
      <c r="AF431" s="106"/>
      <c r="AG431" s="106"/>
      <c r="AH431" s="106" t="str">
        <f>IF(AG431-AF431=0,"",AG431-AF431)</f>
        <v/>
      </c>
      <c r="AI431" s="106"/>
      <c r="AJ431" s="106"/>
      <c r="AK431" s="106"/>
      <c r="AL431" s="106"/>
      <c r="AM431" s="106" t="str">
        <f>IF((AK431+AJ431)-AL431=0,"",(AK431+AJ431)-AL431)</f>
        <v/>
      </c>
      <c r="AN431" s="120" t="str">
        <f>IF(OR(AM431="",V431="",V431=0),"",ROUND(AM431/V431,2))</f>
        <v/>
      </c>
      <c r="AO431" s="106" t="str">
        <f>IF(OR(Y431="",AM431="",AM431=0),"",ROUND(Y431/AM431,2))</f>
        <v/>
      </c>
      <c r="AP431" s="106" t="str">
        <f>IF(OR(AM431="",Y431="",Y431=0),"",ROUND(AM431/Y431,2))</f>
        <v/>
      </c>
      <c r="AQ431" s="106" t="str">
        <f>IF(OR(L431="",V431="",V431=0),"",ROUND(L431/V431,1))</f>
        <v/>
      </c>
      <c r="AR431" s="106" t="str">
        <f>IF(OR('INFORME DIARIO MAQUINARIA'!$O431="",'INFORME DIARIO MAQUINARIA'!$AH431="",'INFORME DIARIO MAQUINARIA'!$AH431=0),"",ROUND('INFORME DIARIO MAQUINARIA'!$O431/'INFORME DIARIO MAQUINARIA'!$AH431,1))</f>
        <v/>
      </c>
      <c r="AS431" s="189" t="str">
        <f>IFERROR(IF(OR(V431="",AE431="",V431&lt;=0,AE431&lt;0),"",AE431/V431),"")</f>
        <v/>
      </c>
      <c r="AT431" s="106"/>
      <c r="AU431" s="106"/>
      <c r="AV431" s="106"/>
      <c r="AW431" s="106"/>
      <c r="AX431" s="106"/>
      <c r="AY431" s="106"/>
      <c r="AZ431" s="121"/>
    </row>
    <row r="432" spans="2:52" s="235" customFormat="1" ht="49.5" hidden="1" customHeight="1" thickBot="1" x14ac:dyDescent="0.3">
      <c r="B432" s="268">
        <v>46233</v>
      </c>
      <c r="C432" s="309" t="s">
        <v>56</v>
      </c>
      <c r="D432" s="201">
        <v>1</v>
      </c>
      <c r="E432" s="201" t="s">
        <v>231</v>
      </c>
      <c r="F432" s="201" t="s">
        <v>515</v>
      </c>
      <c r="G432" s="201">
        <v>9</v>
      </c>
      <c r="H432" s="201" t="s">
        <v>514</v>
      </c>
      <c r="I432" s="320">
        <v>187</v>
      </c>
      <c r="J432" s="320"/>
      <c r="K432" s="201" t="s">
        <v>429</v>
      </c>
      <c r="L432" s="201"/>
      <c r="M432" s="201"/>
      <c r="N432" s="201">
        <v>5</v>
      </c>
      <c r="O432" s="201">
        <v>60</v>
      </c>
      <c r="P432" s="209"/>
      <c r="Q432" s="205"/>
      <c r="R432" s="204"/>
      <c r="S432" s="204">
        <f>'INFORME DIARIO MAQUINARIA'!$R432-'INFORME DIARIO MAQUINARIA'!$Q432</f>
        <v>0</v>
      </c>
      <c r="T432" s="203"/>
      <c r="U432" s="106"/>
      <c r="V432" s="106" t="str">
        <f>IF(U432-T432=0,"",U432-T432)</f>
        <v/>
      </c>
      <c r="W432" s="106"/>
      <c r="X432" s="106"/>
      <c r="Y432" s="106" t="str">
        <f>IF(X432-W432=0,"",X432-W432)</f>
        <v/>
      </c>
      <c r="Z432" s="106"/>
      <c r="AA432" s="106"/>
      <c r="AB432" s="106">
        <f>'INFORME DIARIO MAQUINARIA'!$AA432-'INFORME DIARIO MAQUINARIA'!$Z432</f>
        <v>0</v>
      </c>
      <c r="AC432" s="106"/>
      <c r="AD432" s="106"/>
      <c r="AE432" s="106" t="str">
        <f>IF(AD432-AC432=0,"",AD432-AC432)</f>
        <v/>
      </c>
      <c r="AF432" s="106"/>
      <c r="AG432" s="106"/>
      <c r="AH432" s="106" t="str">
        <f>IF(AG432-AF432=0,"",AG432-AF432)</f>
        <v/>
      </c>
      <c r="AI432" s="106"/>
      <c r="AJ432" s="106"/>
      <c r="AK432" s="106"/>
      <c r="AL432" s="106"/>
      <c r="AM432" s="106" t="str">
        <f>IF((AK432+AJ432)-AL432=0,"",(AK432+AJ432)-AL432)</f>
        <v/>
      </c>
      <c r="AN432" s="120" t="str">
        <f>IF(OR(AM432="",V432="",V432=0),"",ROUND(AM432/V432,2))</f>
        <v/>
      </c>
      <c r="AO432" s="106" t="str">
        <f>IF(OR(Y432="",AM432="",AM432=0),"",ROUND(Y432/AM432,2))</f>
        <v/>
      </c>
      <c r="AP432" s="106" t="str">
        <f>IF(OR(AM432="",Y432="",Y432=0),"",ROUND(AM432/Y432,2))</f>
        <v/>
      </c>
      <c r="AQ432" s="106" t="str">
        <f>IF(OR(L432="",V432="",V432=0),"",ROUND(L432/V432,1))</f>
        <v/>
      </c>
      <c r="AR432" s="106" t="str">
        <f>IF(OR('INFORME DIARIO MAQUINARIA'!$O432="",'INFORME DIARIO MAQUINARIA'!$AH432="",'INFORME DIARIO MAQUINARIA'!$AH432=0),"",ROUND('INFORME DIARIO MAQUINARIA'!$O432/'INFORME DIARIO MAQUINARIA'!$AH432,1))</f>
        <v/>
      </c>
      <c r="AS432" s="189" t="str">
        <f>IFERROR(IF(OR(V432="",AE432="",V432&lt;=0,AE432&lt;0),"",AE432/V432),"")</f>
        <v/>
      </c>
      <c r="AT432" s="106"/>
      <c r="AU432" s="106"/>
      <c r="AV432" s="106"/>
      <c r="AW432" s="106"/>
      <c r="AX432" s="106"/>
      <c r="AY432" s="106"/>
      <c r="AZ432" s="121"/>
    </row>
    <row r="433" spans="2:52" s="235" customFormat="1" ht="50.25" hidden="1" customHeight="1" thickBot="1" x14ac:dyDescent="0.3">
      <c r="B433" s="332">
        <v>46237</v>
      </c>
      <c r="C433" s="306" t="s">
        <v>110</v>
      </c>
      <c r="D433" s="249"/>
      <c r="E433" s="249"/>
      <c r="F433" s="249"/>
      <c r="G433" s="249"/>
      <c r="H433" s="249"/>
      <c r="I433" s="249"/>
      <c r="J433" s="249"/>
      <c r="K433" s="249" t="s">
        <v>513</v>
      </c>
      <c r="L433" s="212"/>
      <c r="M433" s="212"/>
      <c r="N433" s="212"/>
      <c r="O433" s="212"/>
      <c r="P433" s="211"/>
      <c r="Q433" s="205"/>
      <c r="R433" s="204"/>
      <c r="S433" s="204">
        <f>'INFORME DIARIO MAQUINARIA'!$R433-'INFORME DIARIO MAQUINARIA'!$Q433</f>
        <v>0</v>
      </c>
      <c r="T433" s="203"/>
      <c r="U433" s="106"/>
      <c r="V433" s="106" t="str">
        <f>IF(U433-T433=0,"",U433-T433)</f>
        <v/>
      </c>
      <c r="W433" s="106"/>
      <c r="X433" s="106"/>
      <c r="Y433" s="106" t="str">
        <f>IF(X433-W433=0,"",X433-W433)</f>
        <v/>
      </c>
      <c r="Z433" s="106"/>
      <c r="AA433" s="106"/>
      <c r="AB433" s="106">
        <f>'INFORME DIARIO MAQUINARIA'!$AA433-'INFORME DIARIO MAQUINARIA'!$Z433</f>
        <v>0</v>
      </c>
      <c r="AC433" s="106"/>
      <c r="AD433" s="106"/>
      <c r="AE433" s="106" t="str">
        <f>IF(AD433-AC433=0,"",AD433-AC433)</f>
        <v/>
      </c>
      <c r="AF433" s="106"/>
      <c r="AG433" s="106"/>
      <c r="AH433" s="106" t="str">
        <f>IF(AG433-AF433=0,"",AG433-AF433)</f>
        <v/>
      </c>
      <c r="AI433" s="106"/>
      <c r="AJ433" s="106"/>
      <c r="AK433" s="106"/>
      <c r="AL433" s="106"/>
      <c r="AM433" s="106" t="str">
        <f>IF((AK433+AJ433)-AL433=0,"",(AK433+AJ433)-AL433)</f>
        <v/>
      </c>
      <c r="AN433" s="120" t="str">
        <f>IF(OR(AM433="",V433="",V433=0),"",ROUND(AM433/V433,2))</f>
        <v/>
      </c>
      <c r="AO433" s="106" t="str">
        <f>IF(OR(Y433="",AM433="",AM433=0),"",ROUND(Y433/AM433,2))</f>
        <v/>
      </c>
      <c r="AP433" s="106" t="str">
        <f>IF(OR(AM433="",Y433="",Y433=0),"",ROUND(AM433/Y433,2))</f>
        <v/>
      </c>
      <c r="AQ433" s="106" t="str">
        <f>IF(OR(L433="",V433="",V433=0),"",ROUND(L433/V433,1))</f>
        <v/>
      </c>
      <c r="AR433" s="106" t="str">
        <f>IF(OR('INFORME DIARIO MAQUINARIA'!$O433="",'INFORME DIARIO MAQUINARIA'!$AH433="",'INFORME DIARIO MAQUINARIA'!$AH433=0),"",ROUND('INFORME DIARIO MAQUINARIA'!$O433/'INFORME DIARIO MAQUINARIA'!$AH433,1))</f>
        <v/>
      </c>
      <c r="AS433" s="189" t="str">
        <f>IFERROR(IF(OR(V433="",AE433="",V433&lt;=0,AE433&lt;0),"",AE433/V433),"")</f>
        <v/>
      </c>
      <c r="AT433" s="106"/>
      <c r="AU433" s="106"/>
      <c r="AV433" s="106"/>
      <c r="AW433" s="106"/>
      <c r="AX433" s="106"/>
      <c r="AY433" s="106"/>
      <c r="AZ433" s="121"/>
    </row>
    <row r="434" spans="2:52" s="235" customFormat="1" ht="48" hidden="1" customHeight="1" thickBot="1" x14ac:dyDescent="0.3">
      <c r="B434" s="312">
        <v>46238</v>
      </c>
      <c r="C434" s="306" t="s">
        <v>59</v>
      </c>
      <c r="D434" s="249"/>
      <c r="E434" s="249"/>
      <c r="F434" s="249"/>
      <c r="G434" s="249"/>
      <c r="H434" s="249"/>
      <c r="I434" s="249"/>
      <c r="J434" s="249"/>
      <c r="K434" s="249" t="s">
        <v>512</v>
      </c>
      <c r="L434" s="212"/>
      <c r="M434" s="212"/>
      <c r="N434" s="212"/>
      <c r="O434" s="212"/>
      <c r="P434" s="211"/>
      <c r="Q434" s="205"/>
      <c r="R434" s="204"/>
      <c r="S434" s="204">
        <f>'INFORME DIARIO MAQUINARIA'!$R434-'INFORME DIARIO MAQUINARIA'!$Q434</f>
        <v>0</v>
      </c>
      <c r="T434" s="203"/>
      <c r="U434" s="106"/>
      <c r="V434" s="106" t="str">
        <f>IF(U434-T434=0,"",U434-T434)</f>
        <v/>
      </c>
      <c r="W434" s="106"/>
      <c r="X434" s="106"/>
      <c r="Y434" s="106" t="str">
        <f>IF(X434-W434=0,"",X434-W434)</f>
        <v/>
      </c>
      <c r="Z434" s="106"/>
      <c r="AA434" s="106"/>
      <c r="AB434" s="106">
        <f>'INFORME DIARIO MAQUINARIA'!$AA434-'INFORME DIARIO MAQUINARIA'!$Z434</f>
        <v>0</v>
      </c>
      <c r="AC434" s="106"/>
      <c r="AD434" s="106"/>
      <c r="AE434" s="106" t="str">
        <f>IF(AD434-AC434=0,"",AD434-AC434)</f>
        <v/>
      </c>
      <c r="AF434" s="106"/>
      <c r="AG434" s="106"/>
      <c r="AH434" s="106" t="str">
        <f>IF(AG434-AF434=0,"",AG434-AF434)</f>
        <v/>
      </c>
      <c r="AI434" s="106"/>
      <c r="AJ434" s="106"/>
      <c r="AK434" s="106"/>
      <c r="AL434" s="106"/>
      <c r="AM434" s="106" t="str">
        <f>IF((AK434+AJ434)-AL434=0,"",(AK434+AJ434)-AL434)</f>
        <v/>
      </c>
      <c r="AN434" s="120" t="str">
        <f>IF(OR(AM434="",V434="",V434=0),"",ROUND(AM434/V434,2))</f>
        <v/>
      </c>
      <c r="AO434" s="106" t="str">
        <f>IF(OR(Y434="",AM434="",AM434=0),"",ROUND(Y434/AM434,2))</f>
        <v/>
      </c>
      <c r="AP434" s="106" t="str">
        <f>IF(OR(AM434="",Y434="",Y434=0),"",ROUND(AM434/Y434,2))</f>
        <v/>
      </c>
      <c r="AQ434" s="106" t="str">
        <f>IF(OR(L434="",V434="",V434=0),"",ROUND(L434/V434,1))</f>
        <v/>
      </c>
      <c r="AR434" s="106" t="str">
        <f>IF(OR('INFORME DIARIO MAQUINARIA'!$O434="",'INFORME DIARIO MAQUINARIA'!$AH434="",'INFORME DIARIO MAQUINARIA'!$AH434=0),"",ROUND('INFORME DIARIO MAQUINARIA'!$O434/'INFORME DIARIO MAQUINARIA'!$AH434,1))</f>
        <v/>
      </c>
      <c r="AS434" s="189" t="str">
        <f>IFERROR(IF(OR(V434="",AE434="",V434&lt;=0,AE434&lt;0),"",AE434/V434),"")</f>
        <v/>
      </c>
      <c r="AT434" s="106"/>
      <c r="AU434" s="106"/>
      <c r="AV434" s="106"/>
      <c r="AW434" s="106"/>
      <c r="AX434" s="106"/>
      <c r="AY434" s="106"/>
      <c r="AZ434" s="121"/>
    </row>
    <row r="435" spans="2:52" s="235" customFormat="1" ht="40.5" hidden="1" customHeight="1" thickBot="1" x14ac:dyDescent="0.3">
      <c r="B435" s="332">
        <v>46239</v>
      </c>
      <c r="C435" s="306" t="s">
        <v>57</v>
      </c>
      <c r="D435" s="249"/>
      <c r="E435" s="249"/>
      <c r="F435" s="249"/>
      <c r="G435" s="249"/>
      <c r="H435" s="249"/>
      <c r="I435" s="249"/>
      <c r="J435" s="249"/>
      <c r="K435" s="249" t="s">
        <v>478</v>
      </c>
      <c r="L435" s="212"/>
      <c r="M435" s="212"/>
      <c r="N435" s="212"/>
      <c r="O435" s="212"/>
      <c r="P435" s="211"/>
      <c r="Q435" s="205"/>
      <c r="R435" s="204"/>
      <c r="S435" s="204">
        <f>'INFORME DIARIO MAQUINARIA'!$R435-'INFORME DIARIO MAQUINARIA'!$Q435</f>
        <v>0</v>
      </c>
      <c r="T435" s="203"/>
      <c r="U435" s="106"/>
      <c r="V435" s="106" t="str">
        <f>IF(U435-T435=0,"",U435-T435)</f>
        <v/>
      </c>
      <c r="W435" s="106"/>
      <c r="X435" s="106"/>
      <c r="Y435" s="106" t="str">
        <f>IF(X435-W435=0,"",X435-W435)</f>
        <v/>
      </c>
      <c r="Z435" s="106"/>
      <c r="AA435" s="106"/>
      <c r="AB435" s="106">
        <f>'INFORME DIARIO MAQUINARIA'!$AA435-'INFORME DIARIO MAQUINARIA'!$Z435</f>
        <v>0</v>
      </c>
      <c r="AC435" s="106"/>
      <c r="AD435" s="106"/>
      <c r="AE435" s="106" t="str">
        <f>IF(AD435-AC435=0,"",AD435-AC435)</f>
        <v/>
      </c>
      <c r="AF435" s="106"/>
      <c r="AG435" s="106"/>
      <c r="AH435" s="106" t="str">
        <f>IF(AG435-AF435=0,"",AG435-AF435)</f>
        <v/>
      </c>
      <c r="AI435" s="106"/>
      <c r="AJ435" s="106"/>
      <c r="AK435" s="106"/>
      <c r="AL435" s="106"/>
      <c r="AM435" s="106" t="str">
        <f>IF((AK435+AJ435)-AL435=0,"",(AK435+AJ435)-AL435)</f>
        <v/>
      </c>
      <c r="AN435" s="120" t="str">
        <f>IF(OR(AM435="",V435="",V435=0),"",ROUND(AM435/V435,2))</f>
        <v/>
      </c>
      <c r="AO435" s="106" t="str">
        <f>IF(OR(Y435="",AM435="",AM435=0),"",ROUND(Y435/AM435,2))</f>
        <v/>
      </c>
      <c r="AP435" s="106" t="str">
        <f>IF(OR(AM435="",Y435="",Y435=0),"",ROUND(AM435/Y435,2))</f>
        <v/>
      </c>
      <c r="AQ435" s="106" t="str">
        <f>IF(OR(L435="",V435="",V435=0),"",ROUND(L435/V435,1))</f>
        <v/>
      </c>
      <c r="AR435" s="106" t="str">
        <f>IF(OR('INFORME DIARIO MAQUINARIA'!$O435="",'INFORME DIARIO MAQUINARIA'!$AH435="",'INFORME DIARIO MAQUINARIA'!$AH435=0),"",ROUND('INFORME DIARIO MAQUINARIA'!$O435/'INFORME DIARIO MAQUINARIA'!$AH435,1))</f>
        <v/>
      </c>
      <c r="AS435" s="189" t="str">
        <f>IFERROR(IF(OR(V435="",AE435="",V435&lt;=0,AE435&lt;0),"",AE435/V435),"")</f>
        <v/>
      </c>
      <c r="AT435" s="106"/>
      <c r="AU435" s="106"/>
      <c r="AV435" s="106"/>
      <c r="AW435" s="106"/>
      <c r="AX435" s="106"/>
      <c r="AY435" s="106"/>
      <c r="AZ435" s="121"/>
    </row>
    <row r="436" spans="2:52" s="235" customFormat="1" ht="36.75" hidden="1" customHeight="1" x14ac:dyDescent="0.25">
      <c r="B436" s="312">
        <v>46240</v>
      </c>
      <c r="C436" s="311" t="s">
        <v>56</v>
      </c>
      <c r="D436" s="212">
        <v>1</v>
      </c>
      <c r="E436" s="212" t="s">
        <v>187</v>
      </c>
      <c r="F436" s="212"/>
      <c r="G436" s="212">
        <v>6</v>
      </c>
      <c r="H436" s="212" t="s">
        <v>511</v>
      </c>
      <c r="I436" s="212"/>
      <c r="J436" s="212"/>
      <c r="K436" s="212" t="s">
        <v>510</v>
      </c>
      <c r="L436" s="212"/>
      <c r="M436" s="212"/>
      <c r="N436" s="212"/>
      <c r="O436" s="212"/>
      <c r="P436" s="211"/>
      <c r="Q436" s="205"/>
      <c r="R436" s="204"/>
      <c r="S436" s="156">
        <f>'INFORME DIARIO MAQUINARIA'!$R436-'INFORME DIARIO MAQUINARIA'!$Q436</f>
        <v>0</v>
      </c>
      <c r="T436" s="203"/>
      <c r="U436" s="106"/>
      <c r="V436" s="106" t="str">
        <f>IF(U436-T436=0,"",U436-T436)</f>
        <v/>
      </c>
      <c r="W436" s="106"/>
      <c r="X436" s="106"/>
      <c r="Y436" s="106" t="str">
        <f>IF(X436-W436=0,"",X436-W436)</f>
        <v/>
      </c>
      <c r="Z436" s="106"/>
      <c r="AA436" s="106"/>
      <c r="AB436" s="106">
        <f>'INFORME DIARIO MAQUINARIA'!$AA436-'INFORME DIARIO MAQUINARIA'!$Z436</f>
        <v>0</v>
      </c>
      <c r="AC436" s="106"/>
      <c r="AD436" s="106"/>
      <c r="AE436" s="106" t="str">
        <f>IF(AD436-AC436=0,"",AD436-AC436)</f>
        <v/>
      </c>
      <c r="AF436" s="106"/>
      <c r="AG436" s="106"/>
      <c r="AH436" s="106" t="str">
        <f>IF(AG436-AF436=0,"",AG436-AF436)</f>
        <v/>
      </c>
      <c r="AI436" s="106"/>
      <c r="AJ436" s="106"/>
      <c r="AK436" s="106"/>
      <c r="AL436" s="106"/>
      <c r="AM436" s="106" t="str">
        <f>IF((AK436+AJ436)-AL436=0,"",(AK436+AJ436)-AL436)</f>
        <v/>
      </c>
      <c r="AN436" s="120" t="str">
        <f>IF(OR(AM436="",V436="",V436=0),"",ROUND(AM436/V436,2))</f>
        <v/>
      </c>
      <c r="AO436" s="106" t="str">
        <f>IF(OR(Y436="",AM436="",AM436=0),"",ROUND(Y436/AM436,2))</f>
        <v/>
      </c>
      <c r="AP436" s="106" t="str">
        <f>IF(OR(AM436="",Y436="",Y436=0),"",ROUND(AM436/Y436,2))</f>
        <v/>
      </c>
      <c r="AQ436" s="106" t="str">
        <f>IF(OR(L436="",V436="",V436=0),"",ROUND(L436/V436,1))</f>
        <v/>
      </c>
      <c r="AR436" s="106" t="str">
        <f>IF(OR('INFORME DIARIO MAQUINARIA'!$O436="",'INFORME DIARIO MAQUINARIA'!$AH436="",'INFORME DIARIO MAQUINARIA'!$AH436=0),"",ROUND('INFORME DIARIO MAQUINARIA'!$O436/'INFORME DIARIO MAQUINARIA'!$AH436,1))</f>
        <v/>
      </c>
      <c r="AS436" s="189" t="str">
        <f>IFERROR(IF(OR(V436="",AE436="",V436&lt;=0,AE436&lt;0),"",AE436/V436),"")</f>
        <v/>
      </c>
      <c r="AT436" s="106"/>
      <c r="AU436" s="106"/>
      <c r="AV436" s="106"/>
      <c r="AW436" s="106"/>
      <c r="AX436" s="106"/>
      <c r="AY436" s="106"/>
      <c r="AZ436" s="121"/>
    </row>
    <row r="437" spans="2:52" s="235" customFormat="1" ht="36" hidden="1" customHeight="1" thickBot="1" x14ac:dyDescent="0.3">
      <c r="B437" s="333">
        <v>46240</v>
      </c>
      <c r="C437" s="309" t="s">
        <v>56</v>
      </c>
      <c r="D437" s="201">
        <v>1</v>
      </c>
      <c r="E437" s="201" t="s">
        <v>131</v>
      </c>
      <c r="F437" s="201"/>
      <c r="G437" s="201">
        <v>6</v>
      </c>
      <c r="H437" s="201" t="s">
        <v>511</v>
      </c>
      <c r="I437" s="201"/>
      <c r="J437" s="201"/>
      <c r="K437" s="201" t="s">
        <v>510</v>
      </c>
      <c r="L437" s="201"/>
      <c r="M437" s="201"/>
      <c r="N437" s="201">
        <v>1</v>
      </c>
      <c r="O437" s="201"/>
      <c r="P437" s="209"/>
      <c r="Q437" s="205"/>
      <c r="R437" s="204"/>
      <c r="S437" s="204">
        <f>'INFORME DIARIO MAQUINARIA'!$R437-'INFORME DIARIO MAQUINARIA'!$Q437</f>
        <v>0</v>
      </c>
      <c r="T437" s="203"/>
      <c r="U437" s="106"/>
      <c r="V437" s="106" t="str">
        <f>IF(U437-T437=0,"",U437-T437)</f>
        <v/>
      </c>
      <c r="W437" s="106"/>
      <c r="X437" s="106"/>
      <c r="Y437" s="106" t="str">
        <f>IF(X437-W437=0,"",X437-W437)</f>
        <v/>
      </c>
      <c r="Z437" s="106"/>
      <c r="AA437" s="106"/>
      <c r="AB437" s="106">
        <f>'INFORME DIARIO MAQUINARIA'!$AA437-'INFORME DIARIO MAQUINARIA'!$Z437</f>
        <v>0</v>
      </c>
      <c r="AC437" s="106"/>
      <c r="AD437" s="106"/>
      <c r="AE437" s="106" t="str">
        <f>IF(AD437-AC437=0,"",AD437-AC437)</f>
        <v/>
      </c>
      <c r="AF437" s="106"/>
      <c r="AG437" s="106"/>
      <c r="AH437" s="106" t="str">
        <f>IF(AG437-AF437=0,"",AG437-AF437)</f>
        <v/>
      </c>
      <c r="AI437" s="106"/>
      <c r="AJ437" s="106"/>
      <c r="AK437" s="106"/>
      <c r="AL437" s="106"/>
      <c r="AM437" s="106" t="str">
        <f>IF((AK437+AJ437)-AL437=0,"",(AK437+AJ437)-AL437)</f>
        <v/>
      </c>
      <c r="AN437" s="120" t="str">
        <f>IF(OR(AM437="",V437="",V437=0),"",ROUND(AM437/V437,2))</f>
        <v/>
      </c>
      <c r="AO437" s="106" t="str">
        <f>IF(OR(Y437="",AM437="",AM437=0),"",ROUND(Y437/AM437,2))</f>
        <v/>
      </c>
      <c r="AP437" s="106" t="str">
        <f>IF(OR(AM437="",Y437="",Y437=0),"",ROUND(AM437/Y437,2))</f>
        <v/>
      </c>
      <c r="AQ437" s="106" t="str">
        <f>IF(OR(L437="",V437="",V437=0),"",ROUND(L437/V437,1))</f>
        <v/>
      </c>
      <c r="AR437" s="106" t="str">
        <f>IF(OR('INFORME DIARIO MAQUINARIA'!$O437="",'INFORME DIARIO MAQUINARIA'!$AH437="",'INFORME DIARIO MAQUINARIA'!$AH437=0),"",ROUND('INFORME DIARIO MAQUINARIA'!$O437/'INFORME DIARIO MAQUINARIA'!$AH437,1))</f>
        <v/>
      </c>
      <c r="AS437" s="189" t="str">
        <f>IFERROR(IF(OR(V437="",AE437="",V437&lt;=0,AE437&lt;0),"",AE437/V437),"")</f>
        <v/>
      </c>
      <c r="AT437" s="106"/>
      <c r="AU437" s="106"/>
      <c r="AV437" s="106"/>
      <c r="AW437" s="106"/>
      <c r="AX437" s="106"/>
      <c r="AY437" s="106"/>
      <c r="AZ437" s="121"/>
    </row>
    <row r="438" spans="2:52" s="235" customFormat="1" ht="42.75" hidden="1" customHeight="1" thickBot="1" x14ac:dyDescent="0.3">
      <c r="B438" s="312">
        <v>46241</v>
      </c>
      <c r="C438" s="306" t="s">
        <v>60</v>
      </c>
      <c r="D438" s="249"/>
      <c r="E438" s="249"/>
      <c r="F438" s="249"/>
      <c r="G438" s="249"/>
      <c r="H438" s="249"/>
      <c r="I438" s="249"/>
      <c r="J438" s="249"/>
      <c r="K438" s="249" t="s">
        <v>509</v>
      </c>
      <c r="L438" s="212"/>
      <c r="M438" s="212"/>
      <c r="N438" s="212"/>
      <c r="O438" s="212"/>
      <c r="P438" s="211"/>
      <c r="Q438" s="205"/>
      <c r="R438" s="204"/>
      <c r="S438" s="204">
        <f>'INFORME DIARIO MAQUINARIA'!$R438-'INFORME DIARIO MAQUINARIA'!$Q438</f>
        <v>0</v>
      </c>
      <c r="T438" s="203"/>
      <c r="U438" s="106"/>
      <c r="V438" s="106" t="str">
        <f>IF(U438-T438=0,"",U438-T438)</f>
        <v/>
      </c>
      <c r="W438" s="106"/>
      <c r="X438" s="106"/>
      <c r="Y438" s="106" t="str">
        <f>IF(X438-W438=0,"",X438-W438)</f>
        <v/>
      </c>
      <c r="Z438" s="106"/>
      <c r="AA438" s="106"/>
      <c r="AB438" s="106">
        <f>'INFORME DIARIO MAQUINARIA'!$AA438-'INFORME DIARIO MAQUINARIA'!$Z438</f>
        <v>0</v>
      </c>
      <c r="AC438" s="106"/>
      <c r="AD438" s="106"/>
      <c r="AE438" s="106" t="str">
        <f>IF(AD438-AC438=0,"",AD438-AC438)</f>
        <v/>
      </c>
      <c r="AF438" s="106"/>
      <c r="AG438" s="106"/>
      <c r="AH438" s="106" t="str">
        <f>IF(AG438-AF438=0,"",AG438-AF438)</f>
        <v/>
      </c>
      <c r="AI438" s="106"/>
      <c r="AJ438" s="106"/>
      <c r="AK438" s="106"/>
      <c r="AL438" s="106"/>
      <c r="AM438" s="106" t="str">
        <f>IF((AK438+AJ438)-AL438=0,"",(AK438+AJ438)-AL438)</f>
        <v/>
      </c>
      <c r="AN438" s="120" t="str">
        <f>IF(OR(AM438="",V438="",V438=0),"",ROUND(AM438/V438,2))</f>
        <v/>
      </c>
      <c r="AO438" s="106" t="str">
        <f>IF(OR(Y438="",AM438="",AM438=0),"",ROUND(Y438/AM438,2))</f>
        <v/>
      </c>
      <c r="AP438" s="106" t="str">
        <f>IF(OR(AM438="",Y438="",Y438=0),"",ROUND(AM438/Y438,2))</f>
        <v/>
      </c>
      <c r="AQ438" s="106" t="str">
        <f>IF(OR(L438="",V438="",V438=0),"",ROUND(L438/V438,1))</f>
        <v/>
      </c>
      <c r="AR438" s="106" t="str">
        <f>IF(OR('INFORME DIARIO MAQUINARIA'!$O438="",'INFORME DIARIO MAQUINARIA'!$AH438="",'INFORME DIARIO MAQUINARIA'!$AH438=0),"",ROUND('INFORME DIARIO MAQUINARIA'!$O438/'INFORME DIARIO MAQUINARIA'!$AH438,1))</f>
        <v/>
      </c>
      <c r="AS438" s="189" t="str">
        <f>IFERROR(IF(OR(V438="",AE438="",V438&lt;=0,AE438&lt;0),"",AE438/V438),"")</f>
        <v/>
      </c>
      <c r="AT438" s="106"/>
      <c r="AU438" s="106"/>
      <c r="AV438" s="106"/>
      <c r="AW438" s="106"/>
      <c r="AX438" s="106"/>
      <c r="AY438" s="106"/>
      <c r="AZ438" s="121"/>
    </row>
    <row r="439" spans="2:52" s="235" customFormat="1" ht="56.25" hidden="1" customHeight="1" thickBot="1" x14ac:dyDescent="0.3">
      <c r="B439" s="332">
        <v>46244</v>
      </c>
      <c r="C439" s="306" t="s">
        <v>110</v>
      </c>
      <c r="D439" s="249"/>
      <c r="E439" s="249"/>
      <c r="F439" s="249"/>
      <c r="G439" s="249"/>
      <c r="H439" s="249"/>
      <c r="I439" s="249"/>
      <c r="J439" s="249"/>
      <c r="K439" s="249" t="s">
        <v>403</v>
      </c>
      <c r="L439" s="212"/>
      <c r="M439" s="212"/>
      <c r="N439" s="212"/>
      <c r="O439" s="212"/>
      <c r="P439" s="211"/>
      <c r="Q439" s="205"/>
      <c r="R439" s="204"/>
      <c r="S439" s="204">
        <f>'INFORME DIARIO MAQUINARIA'!$R439-'INFORME DIARIO MAQUINARIA'!$Q439</f>
        <v>0</v>
      </c>
      <c r="T439" s="203"/>
      <c r="U439" s="106"/>
      <c r="V439" s="106" t="str">
        <f>IF(U439-T439=0,"",U439-T439)</f>
        <v/>
      </c>
      <c r="W439" s="106"/>
      <c r="X439" s="106"/>
      <c r="Y439" s="106" t="str">
        <f>IF(X439-W439=0,"",X439-W439)</f>
        <v/>
      </c>
      <c r="Z439" s="106"/>
      <c r="AA439" s="106"/>
      <c r="AB439" s="106">
        <f>'INFORME DIARIO MAQUINARIA'!$AA439-'INFORME DIARIO MAQUINARIA'!$Z439</f>
        <v>0</v>
      </c>
      <c r="AC439" s="106"/>
      <c r="AD439" s="106"/>
      <c r="AE439" s="106" t="str">
        <f>IF(AD439-AC439=0,"",AD439-AC439)</f>
        <v/>
      </c>
      <c r="AF439" s="106"/>
      <c r="AG439" s="106"/>
      <c r="AH439" s="106" t="str">
        <f>IF(AG439-AF439=0,"",AG439-AF439)</f>
        <v/>
      </c>
      <c r="AI439" s="106"/>
      <c r="AJ439" s="106"/>
      <c r="AK439" s="106"/>
      <c r="AL439" s="106"/>
      <c r="AM439" s="106" t="str">
        <f>IF((AK439+AJ439)-AL439=0,"",(AK439+AJ439)-AL439)</f>
        <v/>
      </c>
      <c r="AN439" s="120" t="str">
        <f>IF(OR(AM439="",V439="",V439=0),"",ROUND(AM439/V439,2))</f>
        <v/>
      </c>
      <c r="AO439" s="106" t="str">
        <f>IF(OR(Y439="",AM439="",AM439=0),"",ROUND(Y439/AM439,2))</f>
        <v/>
      </c>
      <c r="AP439" s="106" t="str">
        <f>IF(OR(AM439="",Y439="",Y439=0),"",ROUND(AM439/Y439,2))</f>
        <v/>
      </c>
      <c r="AQ439" s="106" t="str">
        <f>IF(OR(L439="",V439="",V439=0),"",ROUND(L439/V439,1))</f>
        <v/>
      </c>
      <c r="AR439" s="106" t="str">
        <f>IF(OR('INFORME DIARIO MAQUINARIA'!$O439="",'INFORME DIARIO MAQUINARIA'!$AH439="",'INFORME DIARIO MAQUINARIA'!$AH439=0),"",ROUND('INFORME DIARIO MAQUINARIA'!$O439/'INFORME DIARIO MAQUINARIA'!$AH439,1))</f>
        <v/>
      </c>
      <c r="AS439" s="189" t="str">
        <f>IFERROR(IF(OR(V439="",AE439="",V439&lt;=0,AE439&lt;0),"",AE439/V439),"")</f>
        <v/>
      </c>
      <c r="AT439" s="106"/>
      <c r="AU439" s="106"/>
      <c r="AV439" s="106"/>
      <c r="AW439" s="106"/>
      <c r="AX439" s="106"/>
      <c r="AY439" s="106"/>
      <c r="AZ439" s="121"/>
    </row>
    <row r="440" spans="2:52" s="235" customFormat="1" ht="59.25" hidden="1" customHeight="1" thickBot="1" x14ac:dyDescent="0.3">
      <c r="B440" s="312">
        <v>46245</v>
      </c>
      <c r="C440" s="306" t="s">
        <v>59</v>
      </c>
      <c r="D440" s="249"/>
      <c r="E440" s="249"/>
      <c r="F440" s="249"/>
      <c r="G440" s="249"/>
      <c r="H440" s="249"/>
      <c r="I440" s="249"/>
      <c r="J440" s="249"/>
      <c r="K440" s="249" t="s">
        <v>508</v>
      </c>
      <c r="L440" s="212"/>
      <c r="M440" s="212"/>
      <c r="N440" s="212"/>
      <c r="O440" s="212"/>
      <c r="P440" s="211"/>
      <c r="Q440" s="205"/>
      <c r="R440" s="204"/>
      <c r="S440" s="204">
        <f>'INFORME DIARIO MAQUINARIA'!$R440-'INFORME DIARIO MAQUINARIA'!$Q440</f>
        <v>0</v>
      </c>
      <c r="T440" s="203"/>
      <c r="U440" s="106"/>
      <c r="V440" s="106" t="str">
        <f>IF(U440-T440=0,"",U440-T440)</f>
        <v/>
      </c>
      <c r="W440" s="106"/>
      <c r="X440" s="106"/>
      <c r="Y440" s="106" t="str">
        <f>IF(X440-W440=0,"",X440-W440)</f>
        <v/>
      </c>
      <c r="Z440" s="106"/>
      <c r="AA440" s="106"/>
      <c r="AB440" s="106">
        <f>'INFORME DIARIO MAQUINARIA'!$AA440-'INFORME DIARIO MAQUINARIA'!$Z440</f>
        <v>0</v>
      </c>
      <c r="AC440" s="106"/>
      <c r="AD440" s="106"/>
      <c r="AE440" s="106" t="str">
        <f>IF(AD440-AC440=0,"",AD440-AC440)</f>
        <v/>
      </c>
      <c r="AF440" s="106"/>
      <c r="AG440" s="106"/>
      <c r="AH440" s="106" t="str">
        <f>IF(AG440-AF440=0,"",AG440-AF440)</f>
        <v/>
      </c>
      <c r="AI440" s="106"/>
      <c r="AJ440" s="106"/>
      <c r="AK440" s="106"/>
      <c r="AL440" s="106"/>
      <c r="AM440" s="106" t="str">
        <f>IF((AK440+AJ440)-AL440=0,"",(AK440+AJ440)-AL440)</f>
        <v/>
      </c>
      <c r="AN440" s="120" t="str">
        <f>IF(OR(AM440="",V440="",V440=0),"",ROUND(AM440/V440,2))</f>
        <v/>
      </c>
      <c r="AO440" s="106" t="str">
        <f>IF(OR(Y440="",AM440="",AM440=0),"",ROUND(Y440/AM440,2))</f>
        <v/>
      </c>
      <c r="AP440" s="106" t="str">
        <f>IF(OR(AM440="",Y440="",Y440=0),"",ROUND(AM440/Y440,2))</f>
        <v/>
      </c>
      <c r="AQ440" s="106" t="str">
        <f>IF(OR(L440="",V440="",V440=0),"",ROUND(L440/V440,1))</f>
        <v/>
      </c>
      <c r="AR440" s="106" t="str">
        <f>IF(OR('INFORME DIARIO MAQUINARIA'!$O440="",'INFORME DIARIO MAQUINARIA'!$AH440="",'INFORME DIARIO MAQUINARIA'!$AH440=0),"",ROUND('INFORME DIARIO MAQUINARIA'!$O440/'INFORME DIARIO MAQUINARIA'!$AH440,1))</f>
        <v/>
      </c>
      <c r="AS440" s="189" t="str">
        <f>IFERROR(IF(OR(V440="",AE440="",V440&lt;=0,AE440&lt;0),"",AE440/V440),"")</f>
        <v/>
      </c>
      <c r="AT440" s="106"/>
      <c r="AU440" s="106"/>
      <c r="AV440" s="106"/>
      <c r="AW440" s="106"/>
      <c r="AX440" s="106"/>
      <c r="AY440" s="106"/>
      <c r="AZ440" s="121"/>
    </row>
    <row r="441" spans="2:52" s="235" customFormat="1" ht="53.25" hidden="1" customHeight="1" x14ac:dyDescent="0.25">
      <c r="B441" s="312">
        <v>46246</v>
      </c>
      <c r="C441" s="311" t="s">
        <v>57</v>
      </c>
      <c r="D441" s="212">
        <v>1</v>
      </c>
      <c r="E441" s="212" t="s">
        <v>328</v>
      </c>
      <c r="F441" s="212" t="s">
        <v>88</v>
      </c>
      <c r="G441" s="212">
        <v>2</v>
      </c>
      <c r="H441" s="212" t="s">
        <v>506</v>
      </c>
      <c r="I441" s="321" t="s">
        <v>505</v>
      </c>
      <c r="J441" s="321"/>
      <c r="K441" s="212" t="s">
        <v>507</v>
      </c>
      <c r="L441" s="212"/>
      <c r="M441" s="212"/>
      <c r="N441" s="212"/>
      <c r="O441" s="212"/>
      <c r="P441" s="211">
        <v>410</v>
      </c>
      <c r="Q441" s="205"/>
      <c r="R441" s="204"/>
      <c r="S441" s="204">
        <f>'INFORME DIARIO MAQUINARIA'!$R441-'INFORME DIARIO MAQUINARIA'!$Q441</f>
        <v>0</v>
      </c>
      <c r="T441" s="203"/>
      <c r="U441" s="106"/>
      <c r="V441" s="106" t="str">
        <f>IF(U441-T441=0,"",U441-T441)</f>
        <v/>
      </c>
      <c r="W441" s="106"/>
      <c r="X441" s="106"/>
      <c r="Y441" s="106" t="str">
        <f>IF(X441-W441=0,"",X441-W441)</f>
        <v/>
      </c>
      <c r="Z441" s="106"/>
      <c r="AA441" s="106"/>
      <c r="AB441" s="106">
        <f>'INFORME DIARIO MAQUINARIA'!$AA441-'INFORME DIARIO MAQUINARIA'!$Z441</f>
        <v>0</v>
      </c>
      <c r="AC441" s="106"/>
      <c r="AD441" s="106"/>
      <c r="AE441" s="106" t="str">
        <f>IF(AD441-AC441=0,"",AD441-AC441)</f>
        <v/>
      </c>
      <c r="AF441" s="106"/>
      <c r="AG441" s="106"/>
      <c r="AH441" s="106" t="str">
        <f>IF(AG441-AF441=0,"",AG441-AF441)</f>
        <v/>
      </c>
      <c r="AI441" s="106"/>
      <c r="AJ441" s="106"/>
      <c r="AK441" s="106"/>
      <c r="AL441" s="106"/>
      <c r="AM441" s="106" t="str">
        <f>IF((AK441+AJ441)-AL441=0,"",(AK441+AJ441)-AL441)</f>
        <v/>
      </c>
      <c r="AN441" s="120" t="str">
        <f>IF(OR(AM441="",V441="",V441=0),"",ROUND(AM441/V441,2))</f>
        <v/>
      </c>
      <c r="AO441" s="106" t="str">
        <f>IF(OR(Y441="",AM441="",AM441=0),"",ROUND(Y441/AM441,2))</f>
        <v/>
      </c>
      <c r="AP441" s="106" t="str">
        <f>IF(OR(AM441="",Y441="",Y441=0),"",ROUND(AM441/Y441,2))</f>
        <v/>
      </c>
      <c r="AQ441" s="106" t="str">
        <f>IF(OR(L441="",V441="",V441=0),"",ROUND(L441/V441,1))</f>
        <v/>
      </c>
      <c r="AR441" s="106" t="str">
        <f>IF(OR('INFORME DIARIO MAQUINARIA'!$O441="",'INFORME DIARIO MAQUINARIA'!$AH441="",'INFORME DIARIO MAQUINARIA'!$AH441=0),"",ROUND('INFORME DIARIO MAQUINARIA'!$O441/'INFORME DIARIO MAQUINARIA'!$AH441,1))</f>
        <v/>
      </c>
      <c r="AS441" s="189" t="str">
        <f>IFERROR(IF(OR(V441="",AE441="",V441&lt;=0,AE441&lt;0),"",AE441/V441),"")</f>
        <v/>
      </c>
      <c r="AT441" s="106"/>
      <c r="AU441" s="106"/>
      <c r="AV441" s="106"/>
      <c r="AW441" s="106"/>
      <c r="AX441" s="106"/>
      <c r="AY441" s="106"/>
      <c r="AZ441" s="121"/>
    </row>
    <row r="442" spans="2:52" s="235" customFormat="1" ht="49.5" hidden="1" customHeight="1" thickBot="1" x14ac:dyDescent="0.3">
      <c r="B442" s="310">
        <v>46246</v>
      </c>
      <c r="C442" s="309" t="s">
        <v>57</v>
      </c>
      <c r="D442" s="201">
        <v>1</v>
      </c>
      <c r="E442" s="201" t="s">
        <v>76</v>
      </c>
      <c r="F442" s="201" t="s">
        <v>75</v>
      </c>
      <c r="G442" s="201">
        <v>2</v>
      </c>
      <c r="H442" s="201" t="s">
        <v>506</v>
      </c>
      <c r="I442" s="320" t="s">
        <v>505</v>
      </c>
      <c r="J442" s="320"/>
      <c r="K442" s="201" t="s">
        <v>504</v>
      </c>
      <c r="L442" s="201"/>
      <c r="M442" s="201"/>
      <c r="N442" s="201"/>
      <c r="O442" s="201"/>
      <c r="P442" s="209"/>
      <c r="Q442" s="205"/>
      <c r="R442" s="204"/>
      <c r="S442" s="204">
        <f>'INFORME DIARIO MAQUINARIA'!$R442-'INFORME DIARIO MAQUINARIA'!$Q442</f>
        <v>0</v>
      </c>
      <c r="T442" s="203"/>
      <c r="U442" s="106"/>
      <c r="V442" s="106" t="str">
        <f>IF(U442-T442=0,"",U442-T442)</f>
        <v/>
      </c>
      <c r="W442" s="106"/>
      <c r="X442" s="106"/>
      <c r="Y442" s="106" t="str">
        <f>IF(X442-W442=0,"",X442-W442)</f>
        <v/>
      </c>
      <c r="Z442" s="106"/>
      <c r="AA442" s="106"/>
      <c r="AB442" s="106">
        <f>'INFORME DIARIO MAQUINARIA'!$AA442-'INFORME DIARIO MAQUINARIA'!$Z442</f>
        <v>0</v>
      </c>
      <c r="AC442" s="106"/>
      <c r="AD442" s="106"/>
      <c r="AE442" s="106" t="str">
        <f>IF(AD442-AC442=0,"",AD442-AC442)</f>
        <v/>
      </c>
      <c r="AF442" s="106"/>
      <c r="AG442" s="106"/>
      <c r="AH442" s="106" t="str">
        <f>IF(AG442-AF442=0,"",AG442-AF442)</f>
        <v/>
      </c>
      <c r="AI442" s="106"/>
      <c r="AJ442" s="106"/>
      <c r="AK442" s="106"/>
      <c r="AL442" s="106"/>
      <c r="AM442" s="106" t="str">
        <f>IF((AK442+AJ442)-AL442=0,"",(AK442+AJ442)-AL442)</f>
        <v/>
      </c>
      <c r="AN442" s="120" t="str">
        <f>IF(OR(AM442="",V442="",V442=0),"",ROUND(AM442/V442,2))</f>
        <v/>
      </c>
      <c r="AO442" s="106" t="str">
        <f>IF(OR(Y442="",AM442="",AM442=0),"",ROUND(Y442/AM442,2))</f>
        <v/>
      </c>
      <c r="AP442" s="106" t="str">
        <f>IF(OR(AM442="",Y442="",Y442=0),"",ROUND(AM442/Y442,2))</f>
        <v/>
      </c>
      <c r="AQ442" s="106" t="str">
        <f>IF(OR(L442="",V442="",V442=0),"",ROUND(L442/V442,1))</f>
        <v/>
      </c>
      <c r="AR442" s="106" t="str">
        <f>IF(OR('INFORME DIARIO MAQUINARIA'!$O442="",'INFORME DIARIO MAQUINARIA'!$AH442="",'INFORME DIARIO MAQUINARIA'!$AH442=0),"",ROUND('INFORME DIARIO MAQUINARIA'!$O442/'INFORME DIARIO MAQUINARIA'!$AH442,1))</f>
        <v/>
      </c>
      <c r="AS442" s="189" t="str">
        <f>IFERROR(IF(OR(V442="",AE442="",V442&lt;=0,AE442&lt;0),"",AE442/V442),"")</f>
        <v/>
      </c>
      <c r="AT442" s="106"/>
      <c r="AU442" s="106"/>
      <c r="AV442" s="106"/>
      <c r="AW442" s="106"/>
      <c r="AX442" s="106"/>
      <c r="AY442" s="106"/>
      <c r="AZ442" s="121"/>
    </row>
    <row r="443" spans="2:52" s="235" customFormat="1" ht="42.75" hidden="1" customHeight="1" thickBot="1" x14ac:dyDescent="0.3">
      <c r="B443" s="312">
        <v>46246</v>
      </c>
      <c r="C443" s="311" t="s">
        <v>353</v>
      </c>
      <c r="D443" s="212">
        <v>1</v>
      </c>
      <c r="E443" s="212" t="s">
        <v>143</v>
      </c>
      <c r="F443" s="212" t="s">
        <v>117</v>
      </c>
      <c r="G443" s="212">
        <v>7</v>
      </c>
      <c r="H443" s="212" t="s">
        <v>491</v>
      </c>
      <c r="I443" s="212">
        <v>286</v>
      </c>
      <c r="J443" s="212"/>
      <c r="K443" s="212" t="s">
        <v>291</v>
      </c>
      <c r="L443" s="212"/>
      <c r="M443" s="212"/>
      <c r="N443" s="212"/>
      <c r="O443" s="212"/>
      <c r="P443" s="211">
        <v>203</v>
      </c>
      <c r="Q443" s="205"/>
      <c r="R443" s="204"/>
      <c r="S443" s="204">
        <f>'INFORME DIARIO MAQUINARIA'!$R443-'INFORME DIARIO MAQUINARIA'!$Q443</f>
        <v>0</v>
      </c>
      <c r="T443" s="203"/>
      <c r="U443" s="106"/>
      <c r="V443" s="106" t="str">
        <f>IF(U443-T443=0,"",U443-T443)</f>
        <v/>
      </c>
      <c r="W443" s="106"/>
      <c r="X443" s="106"/>
      <c r="Y443" s="106" t="str">
        <f>IF(X443-W443=0,"",X443-W443)</f>
        <v/>
      </c>
      <c r="Z443" s="106"/>
      <c r="AA443" s="106"/>
      <c r="AB443" s="106">
        <f>'INFORME DIARIO MAQUINARIA'!$AA443-'INFORME DIARIO MAQUINARIA'!$Z443</f>
        <v>0</v>
      </c>
      <c r="AC443" s="106"/>
      <c r="AD443" s="106"/>
      <c r="AE443" s="106" t="str">
        <f>IF(AD443-AC443=0,"",AD443-AC443)</f>
        <v/>
      </c>
      <c r="AF443" s="106"/>
      <c r="AG443" s="106"/>
      <c r="AH443" s="106" t="str">
        <f>IF(AG443-AF443=0,"",AG443-AF443)</f>
        <v/>
      </c>
      <c r="AI443" s="106"/>
      <c r="AJ443" s="106"/>
      <c r="AK443" s="106"/>
      <c r="AL443" s="106"/>
      <c r="AM443" s="106" t="str">
        <f>IF((AK443+AJ443)-AL443=0,"",(AK443+AJ443)-AL443)</f>
        <v/>
      </c>
      <c r="AN443" s="120" t="str">
        <f>IF(OR(AM443="",V443="",V443=0),"",ROUND(AM443/V443,2))</f>
        <v/>
      </c>
      <c r="AO443" s="106" t="str">
        <f>IF(OR(Y443="",AM443="",AM443=0),"",ROUND(Y443/AM443,2))</f>
        <v/>
      </c>
      <c r="AP443" s="106" t="str">
        <f>IF(OR(AM443="",Y443="",Y443=0),"",ROUND(AM443/Y443,2))</f>
        <v/>
      </c>
      <c r="AQ443" s="106" t="str">
        <f>IF(OR(L443="",V443="",V443=0),"",ROUND(L443/V443,1))</f>
        <v/>
      </c>
      <c r="AR443" s="106" t="str">
        <f>IF(OR('INFORME DIARIO MAQUINARIA'!$O443="",'INFORME DIARIO MAQUINARIA'!$AH443="",'INFORME DIARIO MAQUINARIA'!$AH443=0),"",ROUND('INFORME DIARIO MAQUINARIA'!$O443/'INFORME DIARIO MAQUINARIA'!$AH443,1))</f>
        <v/>
      </c>
      <c r="AS443" s="189" t="str">
        <f>IFERROR(IF(OR(V443="",AE443="",V443&lt;=0,AE443&lt;0),"",AE443/V443),"")</f>
        <v/>
      </c>
      <c r="AT443" s="106"/>
      <c r="AU443" s="106"/>
      <c r="AV443" s="106"/>
      <c r="AW443" s="106"/>
      <c r="AX443" s="106"/>
      <c r="AY443" s="106"/>
      <c r="AZ443" s="121"/>
    </row>
    <row r="444" spans="2:52" s="235" customFormat="1" ht="36.75" hidden="1" customHeight="1" x14ac:dyDescent="0.25">
      <c r="B444" s="331">
        <v>46246</v>
      </c>
      <c r="C444" s="330" t="s">
        <v>353</v>
      </c>
      <c r="D444" s="134">
        <v>1</v>
      </c>
      <c r="E444" s="134" t="s">
        <v>367</v>
      </c>
      <c r="F444" s="134" t="s">
        <v>163</v>
      </c>
      <c r="G444" s="134">
        <v>8</v>
      </c>
      <c r="H444" s="134" t="s">
        <v>503</v>
      </c>
      <c r="I444" s="134">
        <v>161</v>
      </c>
      <c r="J444" s="134"/>
      <c r="K444" s="134" t="s">
        <v>365</v>
      </c>
      <c r="L444" s="134">
        <v>1300</v>
      </c>
      <c r="M444" s="134"/>
      <c r="N444" s="134"/>
      <c r="O444" s="134"/>
      <c r="P444" s="133"/>
      <c r="Q444" s="205"/>
      <c r="R444" s="204"/>
      <c r="S444" s="204">
        <f>'INFORME DIARIO MAQUINARIA'!$R444-'INFORME DIARIO MAQUINARIA'!$Q444</f>
        <v>0</v>
      </c>
      <c r="T444" s="203"/>
      <c r="U444" s="106"/>
      <c r="V444" s="106" t="str">
        <f>IF(U444-T444=0,"",U444-T444)</f>
        <v/>
      </c>
      <c r="W444" s="106"/>
      <c r="X444" s="106"/>
      <c r="Y444" s="106" t="str">
        <f>IF(X444-W444=0,"",X444-W444)</f>
        <v/>
      </c>
      <c r="Z444" s="106"/>
      <c r="AA444" s="106"/>
      <c r="AB444" s="106">
        <f>'INFORME DIARIO MAQUINARIA'!$AA444-'INFORME DIARIO MAQUINARIA'!$Z444</f>
        <v>0</v>
      </c>
      <c r="AC444" s="106"/>
      <c r="AD444" s="106"/>
      <c r="AE444" s="106" t="str">
        <f>IF(AD444-AC444=0,"",AD444-AC444)</f>
        <v/>
      </c>
      <c r="AF444" s="106"/>
      <c r="AG444" s="106"/>
      <c r="AH444" s="106" t="str">
        <f>IF(AG444-AF444=0,"",AG444-AF444)</f>
        <v/>
      </c>
      <c r="AI444" s="106"/>
      <c r="AJ444" s="106"/>
      <c r="AK444" s="106"/>
      <c r="AL444" s="106"/>
      <c r="AM444" s="106" t="str">
        <f>IF((AK444+AJ444)-AL444=0,"",(AK444+AJ444)-AL444)</f>
        <v/>
      </c>
      <c r="AN444" s="120" t="str">
        <f>IF(OR(AM444="",V444="",V444=0),"",ROUND(AM444/V444,2))</f>
        <v/>
      </c>
      <c r="AO444" s="106" t="str">
        <f>IF(OR(Y444="",AM444="",AM444=0),"",ROUND(Y444/AM444,2))</f>
        <v/>
      </c>
      <c r="AP444" s="106" t="str">
        <f>IF(OR(AM444="",Y444="",Y444=0),"",ROUND(AM444/Y444,2))</f>
        <v/>
      </c>
      <c r="AQ444" s="106" t="str">
        <f>IF(OR(L444="",V444="",V444=0),"",ROUND(L444/V444,1))</f>
        <v/>
      </c>
      <c r="AR444" s="106" t="str">
        <f>IF(OR('INFORME DIARIO MAQUINARIA'!$O444="",'INFORME DIARIO MAQUINARIA'!$AH444="",'INFORME DIARIO MAQUINARIA'!$AH444=0),"",ROUND('INFORME DIARIO MAQUINARIA'!$O444/'INFORME DIARIO MAQUINARIA'!$AH444,1))</f>
        <v/>
      </c>
      <c r="AS444" s="189" t="str">
        <f>IFERROR(IF(OR(V444="",AE444="",V444&lt;=0,AE444&lt;0),"",AE444/V444),"")</f>
        <v/>
      </c>
      <c r="AT444" s="106"/>
      <c r="AU444" s="106"/>
      <c r="AV444" s="106"/>
      <c r="AW444" s="106"/>
      <c r="AX444" s="106"/>
      <c r="AY444" s="106"/>
      <c r="AZ444" s="121"/>
    </row>
    <row r="445" spans="2:52" s="235" customFormat="1" ht="42.75" hidden="1" customHeight="1" x14ac:dyDescent="0.25">
      <c r="B445" s="317">
        <v>46246</v>
      </c>
      <c r="C445" s="299" t="s">
        <v>353</v>
      </c>
      <c r="D445" s="204">
        <v>1</v>
      </c>
      <c r="E445" s="204" t="s">
        <v>82</v>
      </c>
      <c r="F445" s="204" t="s">
        <v>386</v>
      </c>
      <c r="G445" s="204">
        <v>8</v>
      </c>
      <c r="H445" s="204" t="s">
        <v>502</v>
      </c>
      <c r="I445" s="204">
        <v>161</v>
      </c>
      <c r="J445" s="204"/>
      <c r="K445" s="204" t="s">
        <v>365</v>
      </c>
      <c r="L445" s="204">
        <v>1300</v>
      </c>
      <c r="M445" s="204"/>
      <c r="N445" s="204"/>
      <c r="O445" s="204"/>
      <c r="P445" s="225"/>
      <c r="Q445" s="205"/>
      <c r="R445" s="204"/>
      <c r="S445" s="204">
        <f>'INFORME DIARIO MAQUINARIA'!$R445-'INFORME DIARIO MAQUINARIA'!$Q445</f>
        <v>0</v>
      </c>
      <c r="T445" s="203"/>
      <c r="U445" s="106"/>
      <c r="V445" s="106" t="str">
        <f>IF(U445-T445=0,"",U445-T445)</f>
        <v/>
      </c>
      <c r="W445" s="106"/>
      <c r="X445" s="106"/>
      <c r="Y445" s="106" t="str">
        <f>IF(X445-W445=0,"",X445-W445)</f>
        <v/>
      </c>
      <c r="Z445" s="106"/>
      <c r="AA445" s="106"/>
      <c r="AB445" s="106">
        <f>'INFORME DIARIO MAQUINARIA'!$AA445-'INFORME DIARIO MAQUINARIA'!$Z445</f>
        <v>0</v>
      </c>
      <c r="AC445" s="106"/>
      <c r="AD445" s="106"/>
      <c r="AE445" s="106" t="str">
        <f>IF(AD445-AC445=0,"",AD445-AC445)</f>
        <v/>
      </c>
      <c r="AF445" s="106"/>
      <c r="AG445" s="106"/>
      <c r="AH445" s="106" t="str">
        <f>IF(AG445-AF445=0,"",AG445-AF445)</f>
        <v/>
      </c>
      <c r="AI445" s="106"/>
      <c r="AJ445" s="106"/>
      <c r="AK445" s="106"/>
      <c r="AL445" s="106"/>
      <c r="AM445" s="106" t="str">
        <f>IF((AK445+AJ445)-AL445=0,"",(AK445+AJ445)-AL445)</f>
        <v/>
      </c>
      <c r="AN445" s="120" t="str">
        <f>IF(OR(AM445="",V445="",V445=0),"",ROUND(AM445/V445,2))</f>
        <v/>
      </c>
      <c r="AO445" s="106" t="str">
        <f>IF(OR(Y445="",AM445="",AM445=0),"",ROUND(Y445/AM445,2))</f>
        <v/>
      </c>
      <c r="AP445" s="106" t="str">
        <f>IF(OR(AM445="",Y445="",Y445=0),"",ROUND(AM445/Y445,2))</f>
        <v/>
      </c>
      <c r="AQ445" s="106" t="str">
        <f>IF(OR(L445="",V445="",V445=0),"",ROUND(L445/V445,1))</f>
        <v/>
      </c>
      <c r="AR445" s="106" t="str">
        <f>IF(OR('INFORME DIARIO MAQUINARIA'!$O445="",'INFORME DIARIO MAQUINARIA'!$AH445="",'INFORME DIARIO MAQUINARIA'!$AH445=0),"",ROUND('INFORME DIARIO MAQUINARIA'!$O445/'INFORME DIARIO MAQUINARIA'!$AH445,1))</f>
        <v/>
      </c>
      <c r="AS445" s="189" t="str">
        <f>IFERROR(IF(OR(V445="",AE445="",V445&lt;=0,AE445&lt;0),"",AE445/V445),"")</f>
        <v/>
      </c>
      <c r="AT445" s="106"/>
      <c r="AU445" s="106"/>
      <c r="AV445" s="106"/>
      <c r="AW445" s="106"/>
      <c r="AX445" s="106"/>
      <c r="AY445" s="106"/>
      <c r="AZ445" s="121"/>
    </row>
    <row r="446" spans="2:52" s="235" customFormat="1" ht="36.75" hidden="1" customHeight="1" x14ac:dyDescent="0.25">
      <c r="B446" s="317">
        <v>46246</v>
      </c>
      <c r="C446" s="299" t="s">
        <v>353</v>
      </c>
      <c r="D446" s="204">
        <v>1</v>
      </c>
      <c r="E446" s="204" t="s">
        <v>187</v>
      </c>
      <c r="F446" s="204" t="s">
        <v>186</v>
      </c>
      <c r="G446" s="204">
        <v>8</v>
      </c>
      <c r="H446" s="204" t="s">
        <v>503</v>
      </c>
      <c r="I446" s="204">
        <v>161</v>
      </c>
      <c r="J446" s="204"/>
      <c r="K446" s="204" t="s">
        <v>362</v>
      </c>
      <c r="L446" s="204"/>
      <c r="M446" s="204">
        <v>72</v>
      </c>
      <c r="N446" s="204"/>
      <c r="O446" s="204"/>
      <c r="P446" s="225"/>
      <c r="Q446" s="205"/>
      <c r="R446" s="204"/>
      <c r="S446" s="156">
        <f>'INFORME DIARIO MAQUINARIA'!$R446-'INFORME DIARIO MAQUINARIA'!$Q446</f>
        <v>0</v>
      </c>
      <c r="T446" s="203"/>
      <c r="U446" s="106"/>
      <c r="V446" s="106" t="str">
        <f>IF(U446-T446=0,"",U446-T446)</f>
        <v/>
      </c>
      <c r="W446" s="106"/>
      <c r="X446" s="106"/>
      <c r="Y446" s="106" t="str">
        <f>IF(X446-W446=0,"",X446-W446)</f>
        <v/>
      </c>
      <c r="Z446" s="106"/>
      <c r="AA446" s="106"/>
      <c r="AB446" s="106">
        <f>'INFORME DIARIO MAQUINARIA'!$AA446-'INFORME DIARIO MAQUINARIA'!$Z446</f>
        <v>0</v>
      </c>
      <c r="AC446" s="106"/>
      <c r="AD446" s="106"/>
      <c r="AE446" s="106" t="str">
        <f>IF(AD446-AC446=0,"",AD446-AC446)</f>
        <v/>
      </c>
      <c r="AF446" s="106"/>
      <c r="AG446" s="106"/>
      <c r="AH446" s="106" t="str">
        <f>IF(AG446-AF446=0,"",AG446-AF446)</f>
        <v/>
      </c>
      <c r="AI446" s="106"/>
      <c r="AJ446" s="106"/>
      <c r="AK446" s="106"/>
      <c r="AL446" s="106"/>
      <c r="AM446" s="106" t="str">
        <f>IF((AK446+AJ446)-AL446=0,"",(AK446+AJ446)-AL446)</f>
        <v/>
      </c>
      <c r="AN446" s="120" t="str">
        <f>IF(OR(AM446="",V446="",V446=0),"",ROUND(AM446/V446,2))</f>
        <v/>
      </c>
      <c r="AO446" s="106" t="str">
        <f>IF(OR(Y446="",AM446="",AM446=0),"",ROUND(Y446/AM446,2))</f>
        <v/>
      </c>
      <c r="AP446" s="106" t="str">
        <f>IF(OR(AM446="",Y446="",Y446=0),"",ROUND(AM446/Y446,2))</f>
        <v/>
      </c>
      <c r="AQ446" s="106" t="str">
        <f>IF(OR(L446="",V446="",V446=0),"",ROUND(L446/V446,1))</f>
        <v/>
      </c>
      <c r="AR446" s="106" t="str">
        <f>IF(OR('INFORME DIARIO MAQUINARIA'!$O446="",'INFORME DIARIO MAQUINARIA'!$AH446="",'INFORME DIARIO MAQUINARIA'!$AH446=0),"",ROUND('INFORME DIARIO MAQUINARIA'!$O446/'INFORME DIARIO MAQUINARIA'!$AH446,1))</f>
        <v/>
      </c>
      <c r="AS446" s="189" t="str">
        <f>IFERROR(IF(OR(V446="",AE446="",V446&lt;=0,AE446&lt;0),"",AE446/V446),"")</f>
        <v/>
      </c>
      <c r="AT446" s="106"/>
      <c r="AU446" s="106"/>
      <c r="AV446" s="106"/>
      <c r="AW446" s="106"/>
      <c r="AX446" s="106"/>
      <c r="AY446" s="106"/>
      <c r="AZ446" s="121"/>
    </row>
    <row r="447" spans="2:52" s="235" customFormat="1" ht="41.25" hidden="1" customHeight="1" x14ac:dyDescent="0.25">
      <c r="B447" s="317">
        <v>46246</v>
      </c>
      <c r="C447" s="299" t="s">
        <v>353</v>
      </c>
      <c r="D447" s="204">
        <v>1</v>
      </c>
      <c r="E447" s="204" t="s">
        <v>206</v>
      </c>
      <c r="F447" s="204" t="s">
        <v>202</v>
      </c>
      <c r="G447" s="204">
        <v>8</v>
      </c>
      <c r="H447" s="204" t="s">
        <v>502</v>
      </c>
      <c r="I447" s="204">
        <v>146</v>
      </c>
      <c r="J447" s="204"/>
      <c r="K447" s="204" t="s">
        <v>362</v>
      </c>
      <c r="L447" s="204"/>
      <c r="M447" s="204">
        <v>72</v>
      </c>
      <c r="N447" s="204"/>
      <c r="O447" s="204"/>
      <c r="P447" s="225"/>
      <c r="Q447" s="205"/>
      <c r="R447" s="204"/>
      <c r="S447" s="204">
        <f>'INFORME DIARIO MAQUINARIA'!$R447-'INFORME DIARIO MAQUINARIA'!$Q447</f>
        <v>0</v>
      </c>
      <c r="T447" s="203"/>
      <c r="U447" s="106"/>
      <c r="V447" s="106" t="str">
        <f>IF(U447-T447=0,"",U447-T447)</f>
        <v/>
      </c>
      <c r="W447" s="106"/>
      <c r="X447" s="106"/>
      <c r="Y447" s="106" t="str">
        <f>IF(X447-W447=0,"",X447-W447)</f>
        <v/>
      </c>
      <c r="Z447" s="106"/>
      <c r="AA447" s="106"/>
      <c r="AB447" s="106">
        <f>'INFORME DIARIO MAQUINARIA'!$AA447-'INFORME DIARIO MAQUINARIA'!$Z447</f>
        <v>0</v>
      </c>
      <c r="AC447" s="106"/>
      <c r="AD447" s="106"/>
      <c r="AE447" s="106" t="str">
        <f>IF(AD447-AC447=0,"",AD447-AC447)</f>
        <v/>
      </c>
      <c r="AF447" s="106"/>
      <c r="AG447" s="106"/>
      <c r="AH447" s="106" t="str">
        <f>IF(AG447-AF447=0,"",AG447-AF447)</f>
        <v/>
      </c>
      <c r="AI447" s="106"/>
      <c r="AJ447" s="106"/>
      <c r="AK447" s="106"/>
      <c r="AL447" s="106"/>
      <c r="AM447" s="106" t="str">
        <f>IF((AK447+AJ447)-AL447=0,"",(AK447+AJ447)-AL447)</f>
        <v/>
      </c>
      <c r="AN447" s="120" t="str">
        <f>IF(OR(AM447="",V447="",V447=0),"",ROUND(AM447/V447,2))</f>
        <v/>
      </c>
      <c r="AO447" s="106" t="str">
        <f>IF(OR(Y447="",AM447="",AM447=0),"",ROUND(Y447/AM447,2))</f>
        <v/>
      </c>
      <c r="AP447" s="106" t="str">
        <f>IF(OR(AM447="",Y447="",Y447=0),"",ROUND(AM447/Y447,2))</f>
        <v/>
      </c>
      <c r="AQ447" s="106" t="str">
        <f>IF(OR(L447="",V447="",V447=0),"",ROUND(L447/V447,1))</f>
        <v/>
      </c>
      <c r="AR447" s="106" t="str">
        <f>IF(OR('INFORME DIARIO MAQUINARIA'!$O447="",'INFORME DIARIO MAQUINARIA'!$AH447="",'INFORME DIARIO MAQUINARIA'!$AH447=0),"",ROUND('INFORME DIARIO MAQUINARIA'!$O447/'INFORME DIARIO MAQUINARIA'!$AH447,1))</f>
        <v/>
      </c>
      <c r="AS447" s="189" t="str">
        <f>IFERROR(IF(OR(V447="",AE447="",V447&lt;=0,AE447&lt;0),"",AE447/V447),"")</f>
        <v/>
      </c>
      <c r="AT447" s="106"/>
      <c r="AU447" s="106"/>
      <c r="AV447" s="106"/>
      <c r="AW447" s="106"/>
      <c r="AX447" s="106"/>
      <c r="AY447" s="106"/>
      <c r="AZ447" s="121"/>
    </row>
    <row r="448" spans="2:52" s="235" customFormat="1" ht="43.5" hidden="1" customHeight="1" x14ac:dyDescent="0.25">
      <c r="B448" s="317">
        <v>46246</v>
      </c>
      <c r="C448" s="299" t="s">
        <v>353</v>
      </c>
      <c r="D448" s="204">
        <v>1</v>
      </c>
      <c r="E448" s="204" t="s">
        <v>387</v>
      </c>
      <c r="F448" s="204" t="s">
        <v>239</v>
      </c>
      <c r="G448" s="204">
        <v>8</v>
      </c>
      <c r="H448" s="204" t="s">
        <v>503</v>
      </c>
      <c r="I448" s="204">
        <v>146</v>
      </c>
      <c r="J448" s="204"/>
      <c r="K448" s="204" t="s">
        <v>429</v>
      </c>
      <c r="L448" s="204"/>
      <c r="M448" s="204"/>
      <c r="N448" s="204">
        <v>6</v>
      </c>
      <c r="O448" s="204">
        <v>72</v>
      </c>
      <c r="P448" s="225"/>
      <c r="Q448" s="205"/>
      <c r="R448" s="204"/>
      <c r="S448" s="204">
        <f>'INFORME DIARIO MAQUINARIA'!$R448-'INFORME DIARIO MAQUINARIA'!$Q448</f>
        <v>0</v>
      </c>
      <c r="T448" s="203"/>
      <c r="U448" s="106"/>
      <c r="V448" s="106" t="str">
        <f>IF(U448-T448=0,"",U448-T448)</f>
        <v/>
      </c>
      <c r="W448" s="106"/>
      <c r="X448" s="106"/>
      <c r="Y448" s="106" t="str">
        <f>IF(X448-W448=0,"",X448-W448)</f>
        <v/>
      </c>
      <c r="Z448" s="106"/>
      <c r="AA448" s="106"/>
      <c r="AB448" s="106">
        <f>'INFORME DIARIO MAQUINARIA'!$AA448-'INFORME DIARIO MAQUINARIA'!$Z448</f>
        <v>0</v>
      </c>
      <c r="AC448" s="106"/>
      <c r="AD448" s="106"/>
      <c r="AE448" s="106" t="str">
        <f>IF(AD448-AC448=0,"",AD448-AC448)</f>
        <v/>
      </c>
      <c r="AF448" s="106"/>
      <c r="AG448" s="106"/>
      <c r="AH448" s="106" t="str">
        <f>IF(AG448-AF448=0,"",AG448-AF448)</f>
        <v/>
      </c>
      <c r="AI448" s="106"/>
      <c r="AJ448" s="106"/>
      <c r="AK448" s="106"/>
      <c r="AL448" s="106"/>
      <c r="AM448" s="106" t="str">
        <f>IF((AK448+AJ448)-AL448=0,"",(AK448+AJ448)-AL448)</f>
        <v/>
      </c>
      <c r="AN448" s="120" t="str">
        <f>IF(OR(AM448="",V448="",V448=0),"",ROUND(AM448/V448,2))</f>
        <v/>
      </c>
      <c r="AO448" s="106" t="str">
        <f>IF(OR(Y448="",AM448="",AM448=0),"",ROUND(Y448/AM448,2))</f>
        <v/>
      </c>
      <c r="AP448" s="106" t="str">
        <f>IF(OR(AM448="",Y448="",Y448=0),"",ROUND(AM448/Y448,2))</f>
        <v/>
      </c>
      <c r="AQ448" s="106" t="str">
        <f>IF(OR(L448="",V448="",V448=0),"",ROUND(L448/V448,1))</f>
        <v/>
      </c>
      <c r="AR448" s="106" t="str">
        <f>IF(OR('INFORME DIARIO MAQUINARIA'!$O448="",'INFORME DIARIO MAQUINARIA'!$AH448="",'INFORME DIARIO MAQUINARIA'!$AH448=0),"",ROUND('INFORME DIARIO MAQUINARIA'!$O448/'INFORME DIARIO MAQUINARIA'!$AH448,1))</f>
        <v/>
      </c>
      <c r="AS448" s="189" t="str">
        <f>IFERROR(IF(OR(V448="",AE448="",V448&lt;=0,AE448&lt;0),"",AE448/V448),"")</f>
        <v/>
      </c>
      <c r="AT448" s="106"/>
      <c r="AU448" s="106"/>
      <c r="AV448" s="106"/>
      <c r="AW448" s="106"/>
      <c r="AX448" s="106"/>
      <c r="AY448" s="106"/>
      <c r="AZ448" s="121"/>
    </row>
    <row r="449" spans="2:52" s="235" customFormat="1" ht="42.75" hidden="1" customHeight="1" thickBot="1" x14ac:dyDescent="0.3">
      <c r="B449" s="329">
        <v>46246</v>
      </c>
      <c r="C449" s="328" t="s">
        <v>353</v>
      </c>
      <c r="D449" s="215">
        <v>1</v>
      </c>
      <c r="E449" s="215" t="s">
        <v>131</v>
      </c>
      <c r="F449" s="215" t="s">
        <v>130</v>
      </c>
      <c r="G449" s="215">
        <v>8</v>
      </c>
      <c r="H449" s="215" t="s">
        <v>502</v>
      </c>
      <c r="I449" s="215">
        <v>146</v>
      </c>
      <c r="J449" s="215"/>
      <c r="K449" s="215" t="s">
        <v>429</v>
      </c>
      <c r="L449" s="215"/>
      <c r="M449" s="215"/>
      <c r="N449" s="215">
        <v>6</v>
      </c>
      <c r="O449" s="215">
        <v>72</v>
      </c>
      <c r="P449" s="206"/>
      <c r="Q449" s="205"/>
      <c r="R449" s="204"/>
      <c r="S449" s="204">
        <f>'INFORME DIARIO MAQUINARIA'!$R449-'INFORME DIARIO MAQUINARIA'!$Q449</f>
        <v>0</v>
      </c>
      <c r="T449" s="203"/>
      <c r="U449" s="106"/>
      <c r="V449" s="106" t="str">
        <f>IF(U449-T449=0,"",U449-T449)</f>
        <v/>
      </c>
      <c r="W449" s="106"/>
      <c r="X449" s="106"/>
      <c r="Y449" s="106" t="str">
        <f>IF(X449-W449=0,"",X449-W449)</f>
        <v/>
      </c>
      <c r="Z449" s="106"/>
      <c r="AA449" s="106"/>
      <c r="AB449" s="106">
        <f>'INFORME DIARIO MAQUINARIA'!$AA449-'INFORME DIARIO MAQUINARIA'!$Z449</f>
        <v>0</v>
      </c>
      <c r="AC449" s="106"/>
      <c r="AD449" s="106"/>
      <c r="AE449" s="106" t="str">
        <f>IF(AD449-AC449=0,"",AD449-AC449)</f>
        <v/>
      </c>
      <c r="AF449" s="106"/>
      <c r="AG449" s="106"/>
      <c r="AH449" s="106" t="str">
        <f>IF(AG449-AF449=0,"",AG449-AF449)</f>
        <v/>
      </c>
      <c r="AI449" s="106"/>
      <c r="AJ449" s="106"/>
      <c r="AK449" s="106"/>
      <c r="AL449" s="106"/>
      <c r="AM449" s="106" t="str">
        <f>IF((AK449+AJ449)-AL449=0,"",(AK449+AJ449)-AL449)</f>
        <v/>
      </c>
      <c r="AN449" s="120" t="str">
        <f>IF(OR(AM449="",V449="",V449=0),"",ROUND(AM449/V449,2))</f>
        <v/>
      </c>
      <c r="AO449" s="106" t="str">
        <f>IF(OR(Y449="",AM449="",AM449=0),"",ROUND(Y449/AM449,2))</f>
        <v/>
      </c>
      <c r="AP449" s="106" t="str">
        <f>IF(OR(AM449="",Y449="",Y449=0),"",ROUND(AM449/Y449,2))</f>
        <v/>
      </c>
      <c r="AQ449" s="106" t="str">
        <f>IF(OR(L449="",V449="",V449=0),"",ROUND(L449/V449,1))</f>
        <v/>
      </c>
      <c r="AR449" s="106" t="str">
        <f>IF(OR('INFORME DIARIO MAQUINARIA'!$O449="",'INFORME DIARIO MAQUINARIA'!$AH449="",'INFORME DIARIO MAQUINARIA'!$AH449=0),"",ROUND('INFORME DIARIO MAQUINARIA'!$O449/'INFORME DIARIO MAQUINARIA'!$AH449,1))</f>
        <v/>
      </c>
      <c r="AS449" s="189" t="str">
        <f>IFERROR(IF(OR(V449="",AE449="",V449&lt;=0,AE449&lt;0),"",AE449/V449),"")</f>
        <v/>
      </c>
      <c r="AT449" s="106"/>
      <c r="AU449" s="106"/>
      <c r="AV449" s="106"/>
      <c r="AW449" s="106"/>
      <c r="AX449" s="106"/>
      <c r="AY449" s="106"/>
      <c r="AZ449" s="121"/>
    </row>
    <row r="450" spans="2:52" s="235" customFormat="1" ht="42.75" hidden="1" customHeight="1" x14ac:dyDescent="0.25">
      <c r="B450" s="327">
        <v>46246</v>
      </c>
      <c r="C450" s="326" t="s">
        <v>353</v>
      </c>
      <c r="D450" s="220">
        <v>1</v>
      </c>
      <c r="E450" s="220" t="s">
        <v>320</v>
      </c>
      <c r="F450" s="220" t="s">
        <v>397</v>
      </c>
      <c r="G450" s="220">
        <v>13</v>
      </c>
      <c r="H450" s="220" t="s">
        <v>500</v>
      </c>
      <c r="I450" s="220"/>
      <c r="J450" s="220"/>
      <c r="K450" s="220" t="s">
        <v>375</v>
      </c>
      <c r="L450" s="220">
        <v>1320</v>
      </c>
      <c r="M450" s="220"/>
      <c r="N450" s="220"/>
      <c r="O450" s="220"/>
      <c r="P450" s="219"/>
      <c r="Q450" s="205"/>
      <c r="R450" s="204"/>
      <c r="S450" s="204">
        <f>'INFORME DIARIO MAQUINARIA'!$R450-'INFORME DIARIO MAQUINARIA'!$Q450</f>
        <v>0</v>
      </c>
      <c r="T450" s="203"/>
      <c r="U450" s="106"/>
      <c r="V450" s="106" t="str">
        <f>IF(U450-T450=0,"",U450-T450)</f>
        <v/>
      </c>
      <c r="W450" s="106"/>
      <c r="X450" s="106"/>
      <c r="Y450" s="106" t="str">
        <f>IF(X450-W450=0,"",X450-W450)</f>
        <v/>
      </c>
      <c r="Z450" s="106"/>
      <c r="AA450" s="106"/>
      <c r="AB450" s="106">
        <f>'INFORME DIARIO MAQUINARIA'!$AA450-'INFORME DIARIO MAQUINARIA'!$Z450</f>
        <v>0</v>
      </c>
      <c r="AC450" s="106"/>
      <c r="AD450" s="106"/>
      <c r="AE450" s="106" t="str">
        <f>IF(AD450-AC450=0,"",AD450-AC450)</f>
        <v/>
      </c>
      <c r="AF450" s="106"/>
      <c r="AG450" s="106"/>
      <c r="AH450" s="106" t="str">
        <f>IF(AG450-AF450=0,"",AG450-AF450)</f>
        <v/>
      </c>
      <c r="AI450" s="106"/>
      <c r="AJ450" s="106"/>
      <c r="AK450" s="106"/>
      <c r="AL450" s="106"/>
      <c r="AM450" s="106" t="str">
        <f>IF((AK450+AJ450)-AL450=0,"",(AK450+AJ450)-AL450)</f>
        <v/>
      </c>
      <c r="AN450" s="120" t="str">
        <f>IF(OR(AM450="",V450="",V450=0),"",ROUND(AM450/V450,2))</f>
        <v/>
      </c>
      <c r="AO450" s="106" t="str">
        <f>IF(OR(Y450="",AM450="",AM450=0),"",ROUND(Y450/AM450,2))</f>
        <v/>
      </c>
      <c r="AP450" s="106" t="str">
        <f>IF(OR(AM450="",Y450="",Y450=0),"",ROUND(AM450/Y450,2))</f>
        <v/>
      </c>
      <c r="AQ450" s="106" t="str">
        <f>IF(OR(L450="",V450="",V450=0),"",ROUND(L450/V450,1))</f>
        <v/>
      </c>
      <c r="AR450" s="106" t="str">
        <f>IF(OR('INFORME DIARIO MAQUINARIA'!$O450="",'INFORME DIARIO MAQUINARIA'!$AH450="",'INFORME DIARIO MAQUINARIA'!$AH450=0),"",ROUND('INFORME DIARIO MAQUINARIA'!$O450/'INFORME DIARIO MAQUINARIA'!$AH450,1))</f>
        <v/>
      </c>
      <c r="AS450" s="189" t="str">
        <f>IFERROR(IF(OR(V450="",AE450="",V450&lt;=0,AE450&lt;0),"",AE450/V450),"")</f>
        <v/>
      </c>
      <c r="AT450" s="106"/>
      <c r="AU450" s="106"/>
      <c r="AV450" s="106"/>
      <c r="AW450" s="106"/>
      <c r="AX450" s="106"/>
      <c r="AY450" s="106"/>
      <c r="AZ450" s="121"/>
    </row>
    <row r="451" spans="2:52" s="235" customFormat="1" ht="43.5" hidden="1" customHeight="1" x14ac:dyDescent="0.25">
      <c r="B451" s="310">
        <v>46246</v>
      </c>
      <c r="C451" s="309" t="s">
        <v>353</v>
      </c>
      <c r="D451" s="201">
        <v>1</v>
      </c>
      <c r="E451" s="201" t="s">
        <v>447</v>
      </c>
      <c r="F451" s="201" t="s">
        <v>446</v>
      </c>
      <c r="G451" s="201">
        <v>13</v>
      </c>
      <c r="H451" s="201" t="s">
        <v>501</v>
      </c>
      <c r="I451" s="201"/>
      <c r="J451" s="201"/>
      <c r="K451" s="201" t="s">
        <v>362</v>
      </c>
      <c r="L451" s="201"/>
      <c r="M451" s="201">
        <v>96</v>
      </c>
      <c r="N451" s="201"/>
      <c r="O451" s="201"/>
      <c r="P451" s="209"/>
      <c r="Q451" s="205"/>
      <c r="R451" s="204"/>
      <c r="S451" s="204">
        <f>'INFORME DIARIO MAQUINARIA'!$R451-'INFORME DIARIO MAQUINARIA'!$Q451</f>
        <v>0</v>
      </c>
      <c r="T451" s="203"/>
      <c r="U451" s="106"/>
      <c r="V451" s="106" t="str">
        <f>IF(U451-T451=0,"",U451-T451)</f>
        <v/>
      </c>
      <c r="W451" s="106"/>
      <c r="X451" s="106"/>
      <c r="Y451" s="106" t="str">
        <f>IF(X451-W451=0,"",X451-W451)</f>
        <v/>
      </c>
      <c r="Z451" s="106"/>
      <c r="AA451" s="106"/>
      <c r="AB451" s="106">
        <f>'INFORME DIARIO MAQUINARIA'!$AA451-'INFORME DIARIO MAQUINARIA'!$Z451</f>
        <v>0</v>
      </c>
      <c r="AC451" s="106"/>
      <c r="AD451" s="106"/>
      <c r="AE451" s="106" t="str">
        <f>IF(AD451-AC451=0,"",AD451-AC451)</f>
        <v/>
      </c>
      <c r="AF451" s="106"/>
      <c r="AG451" s="106"/>
      <c r="AH451" s="106" t="str">
        <f>IF(AG451-AF451=0,"",AG451-AF451)</f>
        <v/>
      </c>
      <c r="AI451" s="106"/>
      <c r="AJ451" s="106"/>
      <c r="AK451" s="106"/>
      <c r="AL451" s="106"/>
      <c r="AM451" s="106" t="str">
        <f>IF((AK451+AJ451)-AL451=0,"",(AK451+AJ451)-AL451)</f>
        <v/>
      </c>
      <c r="AN451" s="120" t="str">
        <f>IF(OR(AM451="",V451="",V451=0),"",ROUND(AM451/V451,2))</f>
        <v/>
      </c>
      <c r="AO451" s="106" t="str">
        <f>IF(OR(Y451="",AM451="",AM451=0),"",ROUND(Y451/AM451,2))</f>
        <v/>
      </c>
      <c r="AP451" s="106" t="str">
        <f>IF(OR(AM451="",Y451="",Y451=0),"",ROUND(AM451/Y451,2))</f>
        <v/>
      </c>
      <c r="AQ451" s="106" t="str">
        <f>IF(OR(L451="",V451="",V451=0),"",ROUND(L451/V451,1))</f>
        <v/>
      </c>
      <c r="AR451" s="106" t="str">
        <f>IF(OR('INFORME DIARIO MAQUINARIA'!$O451="",'INFORME DIARIO MAQUINARIA'!$AH451="",'INFORME DIARIO MAQUINARIA'!$AH451=0),"",ROUND('INFORME DIARIO MAQUINARIA'!$O451/'INFORME DIARIO MAQUINARIA'!$AH451,1))</f>
        <v/>
      </c>
      <c r="AS451" s="189" t="str">
        <f>IFERROR(IF(OR(V451="",AE451="",V451&lt;=0,AE451&lt;0),"",AE451/V451),"")</f>
        <v/>
      </c>
      <c r="AT451" s="106"/>
      <c r="AU451" s="106"/>
      <c r="AV451" s="106"/>
      <c r="AW451" s="106"/>
      <c r="AX451" s="106"/>
      <c r="AY451" s="106"/>
      <c r="AZ451" s="121"/>
    </row>
    <row r="452" spans="2:52" s="235" customFormat="1" ht="41.25" hidden="1" customHeight="1" thickBot="1" x14ac:dyDescent="0.3">
      <c r="B452" s="310">
        <v>46246</v>
      </c>
      <c r="C452" s="309" t="s">
        <v>353</v>
      </c>
      <c r="D452" s="201">
        <v>1</v>
      </c>
      <c r="E452" s="201" t="s">
        <v>195</v>
      </c>
      <c r="F452" s="201" t="s">
        <v>221</v>
      </c>
      <c r="G452" s="201">
        <v>13</v>
      </c>
      <c r="H452" s="201" t="s">
        <v>500</v>
      </c>
      <c r="I452" s="201"/>
      <c r="J452" s="201"/>
      <c r="K452" s="201" t="s">
        <v>183</v>
      </c>
      <c r="L452" s="201"/>
      <c r="M452" s="201"/>
      <c r="N452" s="201">
        <v>8</v>
      </c>
      <c r="O452" s="201">
        <v>96</v>
      </c>
      <c r="P452" s="209"/>
      <c r="Q452" s="205"/>
      <c r="R452" s="204"/>
      <c r="S452" s="204">
        <f>'INFORME DIARIO MAQUINARIA'!$R452-'INFORME DIARIO MAQUINARIA'!$Q452</f>
        <v>0</v>
      </c>
      <c r="T452" s="203"/>
      <c r="U452" s="106"/>
      <c r="V452" s="106" t="str">
        <f>IF(U452-T452=0,"",U452-T452)</f>
        <v/>
      </c>
      <c r="W452" s="106"/>
      <c r="X452" s="106"/>
      <c r="Y452" s="106" t="str">
        <f>IF(X452-W452=0,"",X452-W452)</f>
        <v/>
      </c>
      <c r="Z452" s="106"/>
      <c r="AA452" s="106"/>
      <c r="AB452" s="106">
        <f>'INFORME DIARIO MAQUINARIA'!$AA452-'INFORME DIARIO MAQUINARIA'!$Z452</f>
        <v>0</v>
      </c>
      <c r="AC452" s="106"/>
      <c r="AD452" s="106"/>
      <c r="AE452" s="106" t="str">
        <f>IF(AD452-AC452=0,"",AD452-AC452)</f>
        <v/>
      </c>
      <c r="AF452" s="106"/>
      <c r="AG452" s="106"/>
      <c r="AH452" s="106" t="str">
        <f>IF(AG452-AF452=0,"",AG452-AF452)</f>
        <v/>
      </c>
      <c r="AI452" s="106"/>
      <c r="AJ452" s="106"/>
      <c r="AK452" s="106"/>
      <c r="AL452" s="106"/>
      <c r="AM452" s="106" t="str">
        <f>IF((AK452+AJ452)-AL452=0,"",(AK452+AJ452)-AL452)</f>
        <v/>
      </c>
      <c r="AN452" s="120" t="str">
        <f>IF(OR(AM452="",V452="",V452=0),"",ROUND(AM452/V452,2))</f>
        <v/>
      </c>
      <c r="AO452" s="106" t="str">
        <f>IF(OR(Y452="",AM452="",AM452=0),"",ROUND(Y452/AM452,2))</f>
        <v/>
      </c>
      <c r="AP452" s="106" t="str">
        <f>IF(OR(AM452="",Y452="",Y452=0),"",ROUND(AM452/Y452,2))</f>
        <v/>
      </c>
      <c r="AQ452" s="106" t="str">
        <f>IF(OR(L452="",V452="",V452=0),"",ROUND(L452/V452,1))</f>
        <v/>
      </c>
      <c r="AR452" s="106" t="str">
        <f>IF(OR('INFORME DIARIO MAQUINARIA'!$O452="",'INFORME DIARIO MAQUINARIA'!$AH452="",'INFORME DIARIO MAQUINARIA'!$AH452=0),"",ROUND('INFORME DIARIO MAQUINARIA'!$O452/'INFORME DIARIO MAQUINARIA'!$AH452,1))</f>
        <v/>
      </c>
      <c r="AS452" s="189" t="str">
        <f>IFERROR(IF(OR(V452="",AE452="",V452&lt;=0,AE452&lt;0),"",AE452/V452),"")</f>
        <v/>
      </c>
      <c r="AT452" s="106"/>
      <c r="AU452" s="106"/>
      <c r="AV452" s="106"/>
      <c r="AW452" s="106"/>
      <c r="AX452" s="106"/>
      <c r="AY452" s="106"/>
      <c r="AZ452" s="121"/>
    </row>
    <row r="453" spans="2:52" s="235" customFormat="1" ht="54" hidden="1" customHeight="1" thickBot="1" x14ac:dyDescent="0.3">
      <c r="B453" s="312">
        <v>46247</v>
      </c>
      <c r="C453" s="311" t="s">
        <v>56</v>
      </c>
      <c r="D453" s="212">
        <v>1</v>
      </c>
      <c r="E453" s="212" t="s">
        <v>193</v>
      </c>
      <c r="F453" s="212" t="s">
        <v>386</v>
      </c>
      <c r="G453" s="212">
        <v>1</v>
      </c>
      <c r="H453" s="212" t="s">
        <v>499</v>
      </c>
      <c r="I453" s="212" t="s">
        <v>498</v>
      </c>
      <c r="J453" s="212"/>
      <c r="K453" s="212" t="s">
        <v>361</v>
      </c>
      <c r="L453" s="212">
        <v>1300</v>
      </c>
      <c r="M453" s="212"/>
      <c r="N453" s="212"/>
      <c r="O453" s="212"/>
      <c r="P453" s="211"/>
      <c r="Q453" s="205"/>
      <c r="R453" s="204"/>
      <c r="S453" s="204">
        <f>'INFORME DIARIO MAQUINARIA'!$R453-'INFORME DIARIO MAQUINARIA'!$Q453</f>
        <v>0</v>
      </c>
      <c r="T453" s="203"/>
      <c r="U453" s="106"/>
      <c r="V453" s="106" t="str">
        <f>IF(U453-T453=0,"",U453-T453)</f>
        <v/>
      </c>
      <c r="W453" s="106"/>
      <c r="X453" s="106"/>
      <c r="Y453" s="106" t="str">
        <f>IF(X453-W453=0,"",X453-W453)</f>
        <v/>
      </c>
      <c r="Z453" s="106"/>
      <c r="AA453" s="106"/>
      <c r="AB453" s="106">
        <f>'INFORME DIARIO MAQUINARIA'!$AA453-'INFORME DIARIO MAQUINARIA'!$Z453</f>
        <v>0</v>
      </c>
      <c r="AC453" s="106"/>
      <c r="AD453" s="106"/>
      <c r="AE453" s="106" t="str">
        <f>IF(AD453-AC453=0,"",AD453-AC453)</f>
        <v/>
      </c>
      <c r="AF453" s="106"/>
      <c r="AG453" s="106"/>
      <c r="AH453" s="106" t="str">
        <f>IF(AG453-AF453=0,"",AG453-AF453)</f>
        <v/>
      </c>
      <c r="AI453" s="106"/>
      <c r="AJ453" s="106"/>
      <c r="AK453" s="106"/>
      <c r="AL453" s="106"/>
      <c r="AM453" s="106" t="str">
        <f>IF((AK453+AJ453)-AL453=0,"",(AK453+AJ453)-AL453)</f>
        <v/>
      </c>
      <c r="AN453" s="120" t="str">
        <f>IF(OR(AM453="",V453="",V453=0),"",ROUND(AM453/V453,2))</f>
        <v/>
      </c>
      <c r="AO453" s="106" t="str">
        <f>IF(OR(Y453="",AM453="",AM453=0),"",ROUND(Y453/AM453,2))</f>
        <v/>
      </c>
      <c r="AP453" s="106" t="str">
        <f>IF(OR(AM453="",Y453="",Y453=0),"",ROUND(AM453/Y453,2))</f>
        <v/>
      </c>
      <c r="AQ453" s="106" t="str">
        <f>IF(OR(L453="",V453="",V453=0),"",ROUND(L453/V453,1))</f>
        <v/>
      </c>
      <c r="AR453" s="106" t="str">
        <f>IF(OR('INFORME DIARIO MAQUINARIA'!$O453="",'INFORME DIARIO MAQUINARIA'!$AH453="",'INFORME DIARIO MAQUINARIA'!$AH453=0),"",ROUND('INFORME DIARIO MAQUINARIA'!$O453/'INFORME DIARIO MAQUINARIA'!$AH453,1))</f>
        <v/>
      </c>
      <c r="AS453" s="189" t="str">
        <f>IFERROR(IF(OR(V453="",AE453="",V453&lt;=0,AE453&lt;0),"",AE453/V453),"")</f>
        <v/>
      </c>
      <c r="AT453" s="106"/>
      <c r="AU453" s="106"/>
      <c r="AV453" s="106"/>
      <c r="AW453" s="106"/>
      <c r="AX453" s="106"/>
      <c r="AY453" s="106"/>
      <c r="AZ453" s="121"/>
    </row>
    <row r="454" spans="2:52" s="235" customFormat="1" ht="44.25" hidden="1" customHeight="1" x14ac:dyDescent="0.25">
      <c r="B454" s="312">
        <v>46247</v>
      </c>
      <c r="C454" s="311" t="s">
        <v>56</v>
      </c>
      <c r="D454" s="212">
        <v>1</v>
      </c>
      <c r="E454" s="212" t="s">
        <v>170</v>
      </c>
      <c r="F454" s="212" t="s">
        <v>459</v>
      </c>
      <c r="G454" s="212">
        <v>5</v>
      </c>
      <c r="H454" s="212" t="s">
        <v>497</v>
      </c>
      <c r="I454" s="212" t="s">
        <v>496</v>
      </c>
      <c r="J454" s="212"/>
      <c r="K454" s="212" t="s">
        <v>365</v>
      </c>
      <c r="L454" s="212">
        <v>1200</v>
      </c>
      <c r="M454" s="212"/>
      <c r="N454" s="212"/>
      <c r="O454" s="212"/>
      <c r="P454" s="211"/>
      <c r="Q454" s="205"/>
      <c r="R454" s="204"/>
      <c r="S454" s="204">
        <f>'INFORME DIARIO MAQUINARIA'!$R454-'INFORME DIARIO MAQUINARIA'!$Q454</f>
        <v>0</v>
      </c>
      <c r="T454" s="191">
        <v>1983.3</v>
      </c>
      <c r="U454" s="100">
        <v>1989.7</v>
      </c>
      <c r="V454" s="106">
        <f>IF(U454-T454=0,"",U454-T454)</f>
        <v>6.4000000000000909</v>
      </c>
      <c r="W454" s="106"/>
      <c r="X454" s="106"/>
      <c r="Y454" s="106" t="str">
        <f>IF(X454-W454=0,"",X454-W454)</f>
        <v/>
      </c>
      <c r="Z454" s="106"/>
      <c r="AA454" s="106"/>
      <c r="AB454" s="106">
        <f>'INFORME DIARIO MAQUINARIA'!$AA454-'INFORME DIARIO MAQUINARIA'!$Z454</f>
        <v>0</v>
      </c>
      <c r="AC454" s="106"/>
      <c r="AD454" s="106"/>
      <c r="AE454" s="106" t="str">
        <f>IF(AD454-AC454=0,"",AD454-AC454)</f>
        <v/>
      </c>
      <c r="AF454" s="106"/>
      <c r="AG454" s="106"/>
      <c r="AH454" s="106" t="str">
        <f>IF(AG454-AF454=0,"",AG454-AF454)</f>
        <v/>
      </c>
      <c r="AI454" s="106"/>
      <c r="AJ454" s="106"/>
      <c r="AK454" s="106"/>
      <c r="AL454" s="106"/>
      <c r="AM454" s="106" t="str">
        <f>IF((AK454+AJ454)-AL454=0,"",(AK454+AJ454)-AL454)</f>
        <v/>
      </c>
      <c r="AN454" s="120" t="str">
        <f>IF(OR(AM454="",V454="",V454=0),"",ROUND(AM454/V454,2))</f>
        <v/>
      </c>
      <c r="AO454" s="106" t="str">
        <f>IF(OR(Y454="",AM454="",AM454=0),"",ROUND(Y454/AM454,2))</f>
        <v/>
      </c>
      <c r="AP454" s="106" t="str">
        <f>IF(OR(AM454="",Y454="",Y454=0),"",ROUND(AM454/Y454,2))</f>
        <v/>
      </c>
      <c r="AQ454" s="106">
        <f>IF(OR(L454="",V454="",V454=0),"",ROUND(L454/V454,1))</f>
        <v>187.5</v>
      </c>
      <c r="AR454" s="106" t="str">
        <f>IF(OR('INFORME DIARIO MAQUINARIA'!$O454="",'INFORME DIARIO MAQUINARIA'!$AH454="",'INFORME DIARIO MAQUINARIA'!$AH454=0),"",ROUND('INFORME DIARIO MAQUINARIA'!$O454/'INFORME DIARIO MAQUINARIA'!$AH454,1))</f>
        <v/>
      </c>
      <c r="AS454" s="189" t="str">
        <f>IFERROR(IF(OR(V454="",AE454="",V454&lt;=0,AE454&lt;0),"",AE454/V454),"")</f>
        <v/>
      </c>
      <c r="AT454" s="106"/>
      <c r="AU454" s="106"/>
      <c r="AV454" s="106"/>
      <c r="AW454" s="106"/>
      <c r="AX454" s="106"/>
      <c r="AY454" s="106"/>
      <c r="AZ454" s="121"/>
    </row>
    <row r="455" spans="2:52" s="235" customFormat="1" ht="46.5" hidden="1" customHeight="1" x14ac:dyDescent="0.25">
      <c r="B455" s="310">
        <v>46247</v>
      </c>
      <c r="C455" s="309" t="s">
        <v>56</v>
      </c>
      <c r="D455" s="201">
        <v>1</v>
      </c>
      <c r="E455" s="201" t="s">
        <v>82</v>
      </c>
      <c r="F455" s="201" t="s">
        <v>239</v>
      </c>
      <c r="G455" s="201">
        <v>5</v>
      </c>
      <c r="H455" s="201" t="s">
        <v>497</v>
      </c>
      <c r="I455" s="201" t="s">
        <v>496</v>
      </c>
      <c r="J455" s="201"/>
      <c r="K455" s="201" t="s">
        <v>429</v>
      </c>
      <c r="L455" s="201"/>
      <c r="M455" s="201"/>
      <c r="N455" s="201">
        <v>12</v>
      </c>
      <c r="O455" s="201">
        <v>144</v>
      </c>
      <c r="P455" s="209"/>
      <c r="Q455" s="205"/>
      <c r="R455" s="204"/>
      <c r="S455" s="204">
        <f>'INFORME DIARIO MAQUINARIA'!$R455-'INFORME DIARIO MAQUINARIA'!$Q455</f>
        <v>0</v>
      </c>
      <c r="T455" s="203"/>
      <c r="U455" s="106"/>
      <c r="V455" s="106" t="str">
        <f>IF(U455-T455=0,"",U455-T455)</f>
        <v/>
      </c>
      <c r="W455" s="100">
        <v>22807</v>
      </c>
      <c r="X455" s="100">
        <v>22832</v>
      </c>
      <c r="Y455" s="106">
        <f>IF(X455-W455=0,"",X455-W455)</f>
        <v>25</v>
      </c>
      <c r="Z455" s="106"/>
      <c r="AA455" s="106"/>
      <c r="AB455" s="106">
        <f>'INFORME DIARIO MAQUINARIA'!$AA455-'INFORME DIARIO MAQUINARIA'!$Z455</f>
        <v>0</v>
      </c>
      <c r="AC455" s="106"/>
      <c r="AD455" s="106"/>
      <c r="AE455" s="106" t="str">
        <f>IF(AD455-AC455=0,"",AD455-AC455)</f>
        <v/>
      </c>
      <c r="AF455" s="106"/>
      <c r="AG455" s="106"/>
      <c r="AH455" s="106" t="str">
        <f>IF(AG455-AF455=0,"",AG455-AF455)</f>
        <v/>
      </c>
      <c r="AI455" s="106"/>
      <c r="AJ455" s="106"/>
      <c r="AK455" s="106"/>
      <c r="AL455" s="106"/>
      <c r="AM455" s="106" t="str">
        <f>IF((AK455+AJ455)-AL455=0,"",(AK455+AJ455)-AL455)</f>
        <v/>
      </c>
      <c r="AN455" s="120" t="str">
        <f>IF(OR(AM455="",V455="",V455=0),"",ROUND(AM455/V455,2))</f>
        <v/>
      </c>
      <c r="AO455" s="106" t="str">
        <f>IF(OR(Y455="",AM455="",AM455=0),"",ROUND(Y455/AM455,2))</f>
        <v/>
      </c>
      <c r="AP455" s="106" t="str">
        <f>IF(OR(AM455="",Y455="",Y455=0),"",ROUND(AM455/Y455,2))</f>
        <v/>
      </c>
      <c r="AQ455" s="106" t="str">
        <f>IF(OR(L455="",V455="",V455=0),"",ROUND(L455/V455,1))</f>
        <v/>
      </c>
      <c r="AR455" s="106" t="str">
        <f>IF(OR('INFORME DIARIO MAQUINARIA'!$O455="",'INFORME DIARIO MAQUINARIA'!$AH455="",'INFORME DIARIO MAQUINARIA'!$AH455=0),"",ROUND('INFORME DIARIO MAQUINARIA'!$O455/'INFORME DIARIO MAQUINARIA'!$AH455,1))</f>
        <v/>
      </c>
      <c r="AS455" s="189" t="str">
        <f>IFERROR(IF(OR(V455="",AE455="",V455&lt;=0,AE455&lt;0),"",AE455/V455),"")</f>
        <v/>
      </c>
      <c r="AT455" s="106"/>
      <c r="AU455" s="106"/>
      <c r="AV455" s="106"/>
      <c r="AW455" s="106"/>
      <c r="AX455" s="106"/>
      <c r="AY455" s="106"/>
      <c r="AZ455" s="121"/>
    </row>
    <row r="456" spans="2:52" s="235" customFormat="1" ht="45" hidden="1" customHeight="1" thickBot="1" x14ac:dyDescent="0.3">
      <c r="B456" s="308">
        <v>46247</v>
      </c>
      <c r="C456" s="307" t="s">
        <v>56</v>
      </c>
      <c r="D456" s="207">
        <v>1</v>
      </c>
      <c r="E456" s="207" t="s">
        <v>447</v>
      </c>
      <c r="F456" s="207" t="s">
        <v>202</v>
      </c>
      <c r="G456" s="207">
        <v>5</v>
      </c>
      <c r="H456" s="207" t="s">
        <v>497</v>
      </c>
      <c r="I456" s="207" t="s">
        <v>496</v>
      </c>
      <c r="J456" s="207"/>
      <c r="K456" s="207" t="s">
        <v>362</v>
      </c>
      <c r="L456" s="207"/>
      <c r="M456" s="207">
        <v>144</v>
      </c>
      <c r="N456" s="207"/>
      <c r="O456" s="207"/>
      <c r="P456" s="206"/>
      <c r="Q456" s="205"/>
      <c r="R456" s="204"/>
      <c r="S456" s="204">
        <f>'INFORME DIARIO MAQUINARIA'!$R456-'INFORME DIARIO MAQUINARIA'!$Q456</f>
        <v>0</v>
      </c>
      <c r="T456" s="191">
        <v>2123.4</v>
      </c>
      <c r="U456" s="100">
        <v>2129.6999999999998</v>
      </c>
      <c r="V456" s="106">
        <f>IF(U456-T456=0,"",U456-T456)</f>
        <v>6.2999999999997272</v>
      </c>
      <c r="W456" s="106"/>
      <c r="X456" s="106"/>
      <c r="Y456" s="106" t="str">
        <f>IF(X456-W456=0,"",X456-W456)</f>
        <v/>
      </c>
      <c r="Z456" s="106"/>
      <c r="AA456" s="106"/>
      <c r="AB456" s="106">
        <f>'INFORME DIARIO MAQUINARIA'!$AA456-'INFORME DIARIO MAQUINARIA'!$Z456</f>
        <v>0</v>
      </c>
      <c r="AC456" s="106"/>
      <c r="AD456" s="106"/>
      <c r="AE456" s="106" t="str">
        <f>IF(AD456-AC456=0,"",AD456-AC456)</f>
        <v/>
      </c>
      <c r="AF456" s="106"/>
      <c r="AG456" s="106"/>
      <c r="AH456" s="106" t="str">
        <f>IF(AG456-AF456=0,"",AG456-AF456)</f>
        <v/>
      </c>
      <c r="AI456" s="106"/>
      <c r="AJ456" s="106"/>
      <c r="AK456" s="106"/>
      <c r="AL456" s="106"/>
      <c r="AM456" s="106" t="str">
        <f>IF((AK456+AJ456)-AL456=0,"",(AK456+AJ456)-AL456)</f>
        <v/>
      </c>
      <c r="AN456" s="120" t="str">
        <f>IF(OR(AM456="",V456="",V456=0),"",ROUND(AM456/V456,2))</f>
        <v/>
      </c>
      <c r="AO456" s="106" t="str">
        <f>IF(OR(Y456="",AM456="",AM456=0),"",ROUND(Y456/AM456,2))</f>
        <v/>
      </c>
      <c r="AP456" s="106" t="str">
        <f>IF(OR(AM456="",Y456="",Y456=0),"",ROUND(AM456/Y456,2))</f>
        <v/>
      </c>
      <c r="AQ456" s="106" t="str">
        <f>IF(OR(L456="",V456="",V456=0),"",ROUND(L456/V456,1))</f>
        <v/>
      </c>
      <c r="AR456" s="106" t="str">
        <f>IF(OR('INFORME DIARIO MAQUINARIA'!$O456="",'INFORME DIARIO MAQUINARIA'!$AH456="",'INFORME DIARIO MAQUINARIA'!$AH456=0),"",ROUND('INFORME DIARIO MAQUINARIA'!$O456/'INFORME DIARIO MAQUINARIA'!$AH456,1))</f>
        <v/>
      </c>
      <c r="AS456" s="189" t="str">
        <f>IFERROR(IF(OR(V456="",AE456="",V456&lt;=0,AE456&lt;0),"",AE456/V456),"")</f>
        <v/>
      </c>
      <c r="AT456" s="106"/>
      <c r="AU456" s="106"/>
      <c r="AV456" s="106"/>
      <c r="AW456" s="106"/>
      <c r="AX456" s="106"/>
      <c r="AY456" s="106"/>
      <c r="AZ456" s="121"/>
    </row>
    <row r="457" spans="2:52" s="235" customFormat="1" ht="64.5" hidden="1" customHeight="1" x14ac:dyDescent="0.25">
      <c r="B457" s="312">
        <v>46247</v>
      </c>
      <c r="C457" s="311" t="s">
        <v>56</v>
      </c>
      <c r="D457" s="212">
        <v>1</v>
      </c>
      <c r="E457" s="212" t="s">
        <v>387</v>
      </c>
      <c r="F457" s="212" t="s">
        <v>263</v>
      </c>
      <c r="G457" s="212">
        <v>6</v>
      </c>
      <c r="H457" s="212" t="s">
        <v>493</v>
      </c>
      <c r="I457" s="212">
        <v>230</v>
      </c>
      <c r="J457" s="212"/>
      <c r="K457" s="212" t="s">
        <v>495</v>
      </c>
      <c r="L457" s="212">
        <v>1121</v>
      </c>
      <c r="M457" s="212"/>
      <c r="N457" s="212"/>
      <c r="O457" s="212"/>
      <c r="P457" s="211"/>
      <c r="Q457" s="205"/>
      <c r="R457" s="204"/>
      <c r="S457" s="204">
        <f>'INFORME DIARIO MAQUINARIA'!$R457-'INFORME DIARIO MAQUINARIA'!$Q457</f>
        <v>0</v>
      </c>
      <c r="T457" s="191">
        <v>2141</v>
      </c>
      <c r="U457" s="100">
        <v>2147.1</v>
      </c>
      <c r="V457" s="106">
        <f>IF(U457-T457=0,"",U457-T457)</f>
        <v>6.0999999999999091</v>
      </c>
      <c r="W457" s="106"/>
      <c r="X457" s="106"/>
      <c r="Y457" s="106" t="str">
        <f>IF(X457-W457=0,"",X457-W457)</f>
        <v/>
      </c>
      <c r="Z457" s="106"/>
      <c r="AA457" s="106"/>
      <c r="AB457" s="106">
        <f>'INFORME DIARIO MAQUINARIA'!$AA457-'INFORME DIARIO MAQUINARIA'!$Z457</f>
        <v>0</v>
      </c>
      <c r="AC457" s="106"/>
      <c r="AD457" s="106"/>
      <c r="AE457" s="106" t="str">
        <f>IF(AD457-AC457=0,"",AD457-AC457)</f>
        <v/>
      </c>
      <c r="AF457" s="106"/>
      <c r="AG457" s="106"/>
      <c r="AH457" s="106" t="str">
        <f>IF(AG457-AF457=0,"",AG457-AF457)</f>
        <v/>
      </c>
      <c r="AI457" s="106"/>
      <c r="AJ457" s="106"/>
      <c r="AK457" s="106"/>
      <c r="AL457" s="106"/>
      <c r="AM457" s="106" t="str">
        <f>IF((AK457+AJ457)-AL457=0,"",(AK457+AJ457)-AL457)</f>
        <v/>
      </c>
      <c r="AN457" s="120" t="str">
        <f>IF(OR(AM457="",V457="",V457=0),"",ROUND(AM457/V457,2))</f>
        <v/>
      </c>
      <c r="AO457" s="106" t="str">
        <f>IF(OR(Y457="",AM457="",AM457=0),"",ROUND(Y457/AM457,2))</f>
        <v/>
      </c>
      <c r="AP457" s="106" t="str">
        <f>IF(OR(AM457="",Y457="",Y457=0),"",ROUND(AM457/Y457,2))</f>
        <v/>
      </c>
      <c r="AQ457" s="106">
        <f>IF(OR(L457="",V457="",V457=0),"",ROUND(L457/V457,1))</f>
        <v>183.8</v>
      </c>
      <c r="AR457" s="106" t="str">
        <f>IF(OR('INFORME DIARIO MAQUINARIA'!$O457="",'INFORME DIARIO MAQUINARIA'!$AH457="",'INFORME DIARIO MAQUINARIA'!$AH457=0),"",ROUND('INFORME DIARIO MAQUINARIA'!$O457/'INFORME DIARIO MAQUINARIA'!$AH457,1))</f>
        <v/>
      </c>
      <c r="AS457" s="189" t="str">
        <f>IFERROR(IF(OR(V457="",AE457="",V457&lt;=0,AE457&lt;0),"",AE457/V457),"")</f>
        <v/>
      </c>
      <c r="AT457" s="106"/>
      <c r="AU457" s="106"/>
      <c r="AV457" s="106"/>
      <c r="AW457" s="106"/>
      <c r="AX457" s="106"/>
      <c r="AY457" s="106"/>
      <c r="AZ457" s="121"/>
    </row>
    <row r="458" spans="2:52" s="235" customFormat="1" ht="57" hidden="1" customHeight="1" x14ac:dyDescent="0.25">
      <c r="B458" s="310">
        <v>46247</v>
      </c>
      <c r="C458" s="309" t="s">
        <v>56</v>
      </c>
      <c r="D458" s="201">
        <v>1</v>
      </c>
      <c r="E458" s="201" t="s">
        <v>131</v>
      </c>
      <c r="F458" s="201" t="s">
        <v>130</v>
      </c>
      <c r="G458" s="201">
        <v>6</v>
      </c>
      <c r="H458" s="201" t="s">
        <v>493</v>
      </c>
      <c r="I458" s="201">
        <v>230</v>
      </c>
      <c r="J458" s="201"/>
      <c r="K458" s="201" t="s">
        <v>494</v>
      </c>
      <c r="L458" s="201"/>
      <c r="M458" s="201"/>
      <c r="N458" s="201">
        <v>7</v>
      </c>
      <c r="O458" s="201">
        <v>84</v>
      </c>
      <c r="P458" s="209"/>
      <c r="Q458" s="205"/>
      <c r="R458" s="204"/>
      <c r="S458" s="204">
        <f>'INFORME DIARIO MAQUINARIA'!$R458-'INFORME DIARIO MAQUINARIA'!$Q458</f>
        <v>0</v>
      </c>
      <c r="T458" s="203"/>
      <c r="U458" s="106"/>
      <c r="V458" s="106" t="str">
        <f>IF(U458-T458=0,"",U458-T458)</f>
        <v/>
      </c>
      <c r="W458" s="100">
        <v>16632</v>
      </c>
      <c r="X458" s="100">
        <v>16679</v>
      </c>
      <c r="Y458" s="106">
        <f>IF(X458-W458=0,"",X458-W458)</f>
        <v>47</v>
      </c>
      <c r="Z458" s="106"/>
      <c r="AA458" s="106"/>
      <c r="AB458" s="106">
        <f>'INFORME DIARIO MAQUINARIA'!$AA458-'INFORME DIARIO MAQUINARIA'!$Z458</f>
        <v>0</v>
      </c>
      <c r="AC458" s="106"/>
      <c r="AD458" s="106"/>
      <c r="AE458" s="106" t="str">
        <f>IF(AD458-AC458=0,"",AD458-AC458)</f>
        <v/>
      </c>
      <c r="AF458" s="106"/>
      <c r="AG458" s="106"/>
      <c r="AH458" s="106" t="str">
        <f>IF(AG458-AF458=0,"",AG458-AF458)</f>
        <v/>
      </c>
      <c r="AI458" s="106"/>
      <c r="AJ458" s="106"/>
      <c r="AK458" s="106"/>
      <c r="AL458" s="106"/>
      <c r="AM458" s="106" t="str">
        <f>IF((AK458+AJ458)-AL458=0,"",(AK458+AJ458)-AL458)</f>
        <v/>
      </c>
      <c r="AN458" s="120" t="str">
        <f>IF(OR(AM458="",V458="",V458=0),"",ROUND(AM458/V458,2))</f>
        <v/>
      </c>
      <c r="AO458" s="106" t="str">
        <f>IF(OR(Y458="",AM458="",AM458=0),"",ROUND(Y458/AM458,2))</f>
        <v/>
      </c>
      <c r="AP458" s="106" t="str">
        <f>IF(OR(AM458="",Y458="",Y458=0),"",ROUND(AM458/Y458,2))</f>
        <v/>
      </c>
      <c r="AQ458" s="106" t="str">
        <f>IF(OR(L458="",V458="",V458=0),"",ROUND(L458/V458,1))</f>
        <v/>
      </c>
      <c r="AR458" s="106" t="str">
        <f>IF(OR('INFORME DIARIO MAQUINARIA'!$O458="",'INFORME DIARIO MAQUINARIA'!$AH458="",'INFORME DIARIO MAQUINARIA'!$AH458=0),"",ROUND('INFORME DIARIO MAQUINARIA'!$O458/'INFORME DIARIO MAQUINARIA'!$AH458,1))</f>
        <v/>
      </c>
      <c r="AS458" s="189" t="str">
        <f>IFERROR(IF(OR(V458="",AE458="",V458&lt;=0,AE458&lt;0),"",AE458/V458),"")</f>
        <v/>
      </c>
      <c r="AT458" s="106"/>
      <c r="AU458" s="106"/>
      <c r="AV458" s="106"/>
      <c r="AW458" s="106"/>
      <c r="AX458" s="106"/>
      <c r="AY458" s="106"/>
      <c r="AZ458" s="121"/>
    </row>
    <row r="459" spans="2:52" s="235" customFormat="1" ht="57" hidden="1" customHeight="1" thickBot="1" x14ac:dyDescent="0.3">
      <c r="B459" s="308">
        <v>46247</v>
      </c>
      <c r="C459" s="307" t="s">
        <v>56</v>
      </c>
      <c r="D459" s="207">
        <v>1</v>
      </c>
      <c r="E459" s="207" t="s">
        <v>104</v>
      </c>
      <c r="F459" s="207" t="s">
        <v>103</v>
      </c>
      <c r="G459" s="207">
        <v>6</v>
      </c>
      <c r="H459" s="207" t="s">
        <v>493</v>
      </c>
      <c r="I459" s="207">
        <v>230</v>
      </c>
      <c r="J459" s="207"/>
      <c r="K459" s="207" t="s">
        <v>492</v>
      </c>
      <c r="L459" s="207"/>
      <c r="M459" s="207">
        <v>84</v>
      </c>
      <c r="N459" s="207"/>
      <c r="O459" s="207"/>
      <c r="P459" s="206">
        <v>50</v>
      </c>
      <c r="Q459" s="205"/>
      <c r="R459" s="204"/>
      <c r="S459" s="204">
        <f>'INFORME DIARIO MAQUINARIA'!$R459-'INFORME DIARIO MAQUINARIA'!$Q459</f>
        <v>0</v>
      </c>
      <c r="T459" s="191">
        <v>2782.5</v>
      </c>
      <c r="U459" s="100">
        <v>2789.3</v>
      </c>
      <c r="V459" s="106">
        <f>IF(U459-T459=0,"",U459-T459)</f>
        <v>6.8000000000001819</v>
      </c>
      <c r="W459" s="106"/>
      <c r="X459" s="106"/>
      <c r="Y459" s="106" t="str">
        <f>IF(X459-W459=0,"",X459-W459)</f>
        <v/>
      </c>
      <c r="Z459" s="106"/>
      <c r="AA459" s="106"/>
      <c r="AB459" s="106">
        <f>'INFORME DIARIO MAQUINARIA'!$AA459-'INFORME DIARIO MAQUINARIA'!$Z459</f>
        <v>0</v>
      </c>
      <c r="AC459" s="106"/>
      <c r="AD459" s="106"/>
      <c r="AE459" s="106" t="str">
        <f>IF(AD459-AC459=0,"",AD459-AC459)</f>
        <v/>
      </c>
      <c r="AF459" s="106"/>
      <c r="AG459" s="106"/>
      <c r="AH459" s="106" t="str">
        <f>IF(AG459-AF459=0,"",AG459-AF459)</f>
        <v/>
      </c>
      <c r="AI459" s="106"/>
      <c r="AJ459" s="106"/>
      <c r="AK459" s="106"/>
      <c r="AL459" s="106"/>
      <c r="AM459" s="106" t="str">
        <f>IF((AK459+AJ459)-AL459=0,"",(AK459+AJ459)-AL459)</f>
        <v/>
      </c>
      <c r="AN459" s="120" t="str">
        <f>IF(OR(AM459="",V459="",V459=0),"",ROUND(AM459/V459,2))</f>
        <v/>
      </c>
      <c r="AO459" s="106" t="str">
        <f>IF(OR(Y459="",AM459="",AM459=0),"",ROUND(Y459/AM459,2))</f>
        <v/>
      </c>
      <c r="AP459" s="106" t="str">
        <f>IF(OR(AM459="",Y459="",Y459=0),"",ROUND(AM459/Y459,2))</f>
        <v/>
      </c>
      <c r="AQ459" s="106" t="str">
        <f>IF(OR(L459="",V459="",V459=0),"",ROUND(L459/V459,1))</f>
        <v/>
      </c>
      <c r="AR459" s="106" t="str">
        <f>IF(OR('INFORME DIARIO MAQUINARIA'!$O459="",'INFORME DIARIO MAQUINARIA'!$AH459="",'INFORME DIARIO MAQUINARIA'!$AH459=0),"",ROUND('INFORME DIARIO MAQUINARIA'!$O459/'INFORME DIARIO MAQUINARIA'!$AH459,1))</f>
        <v/>
      </c>
      <c r="AS459" s="189" t="str">
        <f>IFERROR(IF(OR(V459="",AE459="",V459&lt;=0,AE459&lt;0),"",AE459/V459),"")</f>
        <v/>
      </c>
      <c r="AT459" s="106"/>
      <c r="AU459" s="106"/>
      <c r="AV459" s="106"/>
      <c r="AW459" s="106"/>
      <c r="AX459" s="106"/>
      <c r="AY459" s="106"/>
      <c r="AZ459" s="121"/>
    </row>
    <row r="460" spans="2:52" s="235" customFormat="1" ht="42.75" hidden="1" customHeight="1" thickBot="1" x14ac:dyDescent="0.3">
      <c r="B460" s="312">
        <v>46247</v>
      </c>
      <c r="C460" s="311" t="s">
        <v>56</v>
      </c>
      <c r="D460" s="212">
        <v>1</v>
      </c>
      <c r="E460" s="212" t="s">
        <v>228</v>
      </c>
      <c r="F460" s="212" t="s">
        <v>354</v>
      </c>
      <c r="G460" s="212">
        <v>7</v>
      </c>
      <c r="H460" s="212" t="s">
        <v>491</v>
      </c>
      <c r="I460" s="212">
        <v>286</v>
      </c>
      <c r="J460" s="212"/>
      <c r="K460" s="212" t="s">
        <v>490</v>
      </c>
      <c r="L460" s="212"/>
      <c r="M460" s="212"/>
      <c r="N460" s="212">
        <v>1</v>
      </c>
      <c r="O460" s="212">
        <v>12</v>
      </c>
      <c r="P460" s="211"/>
      <c r="Q460" s="205"/>
      <c r="R460" s="204"/>
      <c r="S460" s="204">
        <f>'INFORME DIARIO MAQUINARIA'!$R460-'INFORME DIARIO MAQUINARIA'!$Q460</f>
        <v>0</v>
      </c>
      <c r="T460" s="203"/>
      <c r="U460" s="106"/>
      <c r="V460" s="106" t="str">
        <f>IF(U460-T460=0,"",U460-T460)</f>
        <v/>
      </c>
      <c r="W460" s="106"/>
      <c r="X460" s="106"/>
      <c r="Y460" s="106" t="str">
        <f>IF(X460-W460=0,"",X460-W460)</f>
        <v/>
      </c>
      <c r="Z460" s="106"/>
      <c r="AA460" s="106"/>
      <c r="AB460" s="106">
        <f>'INFORME DIARIO MAQUINARIA'!$AA460-'INFORME DIARIO MAQUINARIA'!$Z460</f>
        <v>0</v>
      </c>
      <c r="AC460" s="106"/>
      <c r="AD460" s="106"/>
      <c r="AE460" s="106" t="str">
        <f>IF(AD460-AC460=0,"",AD460-AC460)</f>
        <v/>
      </c>
      <c r="AF460" s="106"/>
      <c r="AG460" s="106"/>
      <c r="AH460" s="106" t="str">
        <f>IF(AG460-AF460=0,"",AG460-AF460)</f>
        <v/>
      </c>
      <c r="AI460" s="106"/>
      <c r="AJ460" s="106"/>
      <c r="AK460" s="106"/>
      <c r="AL460" s="106"/>
      <c r="AM460" s="106" t="str">
        <f>IF((AK460+AJ460)-AL460=0,"",(AK460+AJ460)-AL460)</f>
        <v/>
      </c>
      <c r="AN460" s="120" t="str">
        <f>IF(OR(AM460="",V460="",V460=0),"",ROUND(AM460/V460,2))</f>
        <v/>
      </c>
      <c r="AO460" s="106" t="str">
        <f>IF(OR(Y460="",AM460="",AM460=0),"",ROUND(Y460/AM460,2))</f>
        <v/>
      </c>
      <c r="AP460" s="106" t="str">
        <f>IF(OR(AM460="",Y460="",Y460=0),"",ROUND(AM460/Y460,2))</f>
        <v/>
      </c>
      <c r="AQ460" s="106" t="str">
        <f>IF(OR(L460="",V460="",V460=0),"",ROUND(L460/V460,1))</f>
        <v/>
      </c>
      <c r="AR460" s="106" t="str">
        <f>IF(OR('INFORME DIARIO MAQUINARIA'!$O460="",'INFORME DIARIO MAQUINARIA'!$AH460="",'INFORME DIARIO MAQUINARIA'!$AH460=0),"",ROUND('INFORME DIARIO MAQUINARIA'!$O460/'INFORME DIARIO MAQUINARIA'!$AH460,1))</f>
        <v/>
      </c>
      <c r="AS460" s="189" t="str">
        <f>IFERROR(IF(OR(V460="",AE460="",V460&lt;=0,AE460&lt;0),"",AE460/V460),"")</f>
        <v/>
      </c>
      <c r="AT460" s="106"/>
      <c r="AU460" s="106"/>
      <c r="AV460" s="106"/>
      <c r="AW460" s="106"/>
      <c r="AX460" s="106"/>
      <c r="AY460" s="106"/>
      <c r="AZ460" s="121"/>
    </row>
    <row r="461" spans="2:52" s="235" customFormat="1" ht="45" hidden="1" customHeight="1" thickBot="1" x14ac:dyDescent="0.3">
      <c r="B461" s="312">
        <v>46247</v>
      </c>
      <c r="C461" s="309" t="s">
        <v>56</v>
      </c>
      <c r="D461" s="201">
        <v>1</v>
      </c>
      <c r="E461" s="201" t="s">
        <v>143</v>
      </c>
      <c r="F461" s="201" t="s">
        <v>117</v>
      </c>
      <c r="G461" s="201">
        <v>7</v>
      </c>
      <c r="H461" s="201" t="s">
        <v>489</v>
      </c>
      <c r="I461" s="201">
        <v>286</v>
      </c>
      <c r="J461" s="201"/>
      <c r="K461" s="201" t="s">
        <v>488</v>
      </c>
      <c r="L461" s="201"/>
      <c r="M461" s="201">
        <v>12</v>
      </c>
      <c r="N461" s="201"/>
      <c r="O461" s="201"/>
      <c r="P461" s="209">
        <v>330</v>
      </c>
      <c r="Q461" s="205"/>
      <c r="R461" s="204"/>
      <c r="S461" s="204">
        <f>'INFORME DIARIO MAQUINARIA'!$R461-'INFORME DIARIO MAQUINARIA'!$Q461</f>
        <v>0</v>
      </c>
      <c r="T461" s="203">
        <v>9010.5</v>
      </c>
      <c r="U461" s="106">
        <v>9017.7999999999993</v>
      </c>
      <c r="V461" s="106">
        <f>IF(U461-T461=0,"",U461-T461)</f>
        <v>7.2999999999992724</v>
      </c>
      <c r="W461" s="106"/>
      <c r="X461" s="106"/>
      <c r="Y461" s="106" t="str">
        <f>IF(X461-W461=0,"",X461-W461)</f>
        <v/>
      </c>
      <c r="Z461" s="106"/>
      <c r="AA461" s="106"/>
      <c r="AB461" s="106">
        <f>'INFORME DIARIO MAQUINARIA'!$AA461-'INFORME DIARIO MAQUINARIA'!$Z461</f>
        <v>0</v>
      </c>
      <c r="AC461" s="106"/>
      <c r="AD461" s="106"/>
      <c r="AE461" s="106" t="str">
        <f>IF(AD461-AC461=0,"",AD461-AC461)</f>
        <v/>
      </c>
      <c r="AF461" s="106"/>
      <c r="AG461" s="106"/>
      <c r="AH461" s="106" t="str">
        <f>IF(AG461-AF461=0,"",AG461-AF461)</f>
        <v/>
      </c>
      <c r="AI461" s="106"/>
      <c r="AJ461" s="106"/>
      <c r="AK461" s="106"/>
      <c r="AL461" s="106"/>
      <c r="AM461" s="106" t="str">
        <f>IF((AK461+AJ461)-AL461=0,"",(AK461+AJ461)-AL461)</f>
        <v/>
      </c>
      <c r="AN461" s="120" t="str">
        <f>IF(OR(AM461="",V461="",V461=0),"",ROUND(AM461/V461,2))</f>
        <v/>
      </c>
      <c r="AO461" s="106" t="str">
        <f>IF(OR(Y461="",AM461="",AM461=0),"",ROUND(Y461/AM461,2))</f>
        <v/>
      </c>
      <c r="AP461" s="106" t="str">
        <f>IF(OR(AM461="",Y461="",Y461=0),"",ROUND(AM461/Y461,2))</f>
        <v/>
      </c>
      <c r="AQ461" s="106" t="str">
        <f>IF(OR(L461="",V461="",V461=0),"",ROUND(L461/V461,1))</f>
        <v/>
      </c>
      <c r="AR461" s="106" t="str">
        <f>IF(OR('INFORME DIARIO MAQUINARIA'!$O461="",'INFORME DIARIO MAQUINARIA'!$AH461="",'INFORME DIARIO MAQUINARIA'!$AH461=0),"",ROUND('INFORME DIARIO MAQUINARIA'!$O461/'INFORME DIARIO MAQUINARIA'!$AH461,1))</f>
        <v/>
      </c>
      <c r="AS461" s="189" t="str">
        <f>IFERROR(IF(OR(V461="",AE461="",V461&lt;=0,AE461&lt;0),"",AE461/V461),"")</f>
        <v/>
      </c>
      <c r="AT461" s="106"/>
      <c r="AU461" s="106"/>
      <c r="AV461" s="106"/>
      <c r="AW461" s="106"/>
      <c r="AX461" s="106"/>
      <c r="AY461" s="106"/>
      <c r="AZ461" s="121"/>
    </row>
    <row r="462" spans="2:52" s="235" customFormat="1" ht="37.5" hidden="1" customHeight="1" thickBot="1" x14ac:dyDescent="0.3">
      <c r="B462" s="312">
        <v>46247</v>
      </c>
      <c r="C462" s="311" t="s">
        <v>56</v>
      </c>
      <c r="D462" s="212">
        <v>1</v>
      </c>
      <c r="E462" s="212" t="s">
        <v>382</v>
      </c>
      <c r="F462" s="212" t="s">
        <v>381</v>
      </c>
      <c r="G462" s="212">
        <v>14</v>
      </c>
      <c r="H462" s="212" t="s">
        <v>487</v>
      </c>
      <c r="I462" s="212" t="s">
        <v>486</v>
      </c>
      <c r="J462" s="212"/>
      <c r="K462" s="212" t="s">
        <v>375</v>
      </c>
      <c r="L462" s="212">
        <v>2527</v>
      </c>
      <c r="M462" s="212"/>
      <c r="N462" s="212"/>
      <c r="O462" s="212"/>
      <c r="P462" s="211"/>
      <c r="Q462" s="205"/>
      <c r="R462" s="204"/>
      <c r="S462" s="204">
        <f>'INFORME DIARIO MAQUINARIA'!$R462-'INFORME DIARIO MAQUINARIA'!$Q462</f>
        <v>0</v>
      </c>
      <c r="T462" s="203"/>
      <c r="U462" s="106"/>
      <c r="V462" s="106" t="str">
        <f>IF(U462-T462=0,"",U462-T462)</f>
        <v/>
      </c>
      <c r="W462" s="106"/>
      <c r="X462" s="106"/>
      <c r="Y462" s="106" t="str">
        <f>IF(X462-W462=0,"",X462-W462)</f>
        <v/>
      </c>
      <c r="Z462" s="106"/>
      <c r="AA462" s="106"/>
      <c r="AB462" s="106">
        <f>'INFORME DIARIO MAQUINARIA'!$AA462-'INFORME DIARIO MAQUINARIA'!$Z462</f>
        <v>0</v>
      </c>
      <c r="AC462" s="106"/>
      <c r="AD462" s="106"/>
      <c r="AE462" s="106" t="str">
        <f>IF(AD462-AC462=0,"",AD462-AC462)</f>
        <v/>
      </c>
      <c r="AF462" s="106"/>
      <c r="AG462" s="106"/>
      <c r="AH462" s="106" t="str">
        <f>IF(AG462-AF462=0,"",AG462-AF462)</f>
        <v/>
      </c>
      <c r="AI462" s="106"/>
      <c r="AJ462" s="106"/>
      <c r="AK462" s="106"/>
      <c r="AL462" s="106"/>
      <c r="AM462" s="106" t="str">
        <f>IF((AK462+AJ462)-AL462=0,"",(AK462+AJ462)-AL462)</f>
        <v/>
      </c>
      <c r="AN462" s="120" t="str">
        <f>IF(OR(AM462="",V462="",V462=0),"",ROUND(AM462/V462,2))</f>
        <v/>
      </c>
      <c r="AO462" s="106" t="str">
        <f>IF(OR(Y462="",AM462="",AM462=0),"",ROUND(Y462/AM462,2))</f>
        <v/>
      </c>
      <c r="AP462" s="106" t="str">
        <f>IF(OR(AM462="",Y462="",Y462=0),"",ROUND(AM462/Y462,2))</f>
        <v/>
      </c>
      <c r="AQ462" s="106" t="str">
        <f>IF(OR(L462="",V462="",V462=0),"",ROUND(L462/V462,1))</f>
        <v/>
      </c>
      <c r="AR462" s="106" t="str">
        <f>IF(OR('INFORME DIARIO MAQUINARIA'!$O462="",'INFORME DIARIO MAQUINARIA'!$AH462="",'INFORME DIARIO MAQUINARIA'!$AH462=0),"",ROUND('INFORME DIARIO MAQUINARIA'!$O462/'INFORME DIARIO MAQUINARIA'!$AH462,1))</f>
        <v/>
      </c>
      <c r="AS462" s="189" t="str">
        <f>IFERROR(IF(OR(V462="",AE462="",V462&lt;=0,AE462&lt;0),"",AE462/V462),"")</f>
        <v/>
      </c>
      <c r="AT462" s="106"/>
      <c r="AU462" s="106"/>
      <c r="AV462" s="106"/>
      <c r="AW462" s="106"/>
      <c r="AX462" s="106"/>
      <c r="AY462" s="106"/>
      <c r="AZ462" s="121"/>
    </row>
    <row r="463" spans="2:52" ht="48" hidden="1" customHeight="1" x14ac:dyDescent="0.25">
      <c r="B463" s="312">
        <v>46248</v>
      </c>
      <c r="C463" s="311" t="s">
        <v>60</v>
      </c>
      <c r="D463" s="212">
        <v>1</v>
      </c>
      <c r="E463" s="212" t="s">
        <v>104</v>
      </c>
      <c r="F463" s="212" t="s">
        <v>103</v>
      </c>
      <c r="G463" s="212">
        <v>2</v>
      </c>
      <c r="H463" s="212" t="s">
        <v>482</v>
      </c>
      <c r="I463" s="212" t="s">
        <v>485</v>
      </c>
      <c r="J463" s="212"/>
      <c r="K463" s="212" t="s">
        <v>484</v>
      </c>
      <c r="L463" s="212"/>
      <c r="M463" s="212">
        <v>24</v>
      </c>
      <c r="N463" s="212"/>
      <c r="O463" s="212"/>
      <c r="P463" s="211">
        <v>410</v>
      </c>
      <c r="Q463" s="205"/>
      <c r="R463" s="204"/>
      <c r="S463" s="204">
        <f>'INFORME DIARIO MAQUINARIA'!$R463-'INFORME DIARIO MAQUINARIA'!$Q463</f>
        <v>0</v>
      </c>
      <c r="T463" s="203"/>
      <c r="U463" s="106"/>
      <c r="V463" s="106" t="str">
        <f>IF(U463-T463=0,"",U463-T463)</f>
        <v/>
      </c>
      <c r="W463" s="106"/>
      <c r="X463" s="106"/>
      <c r="Y463" s="106" t="str">
        <f>IF(X463-W463=0,"",X463-W463)</f>
        <v/>
      </c>
      <c r="Z463" s="106"/>
      <c r="AA463" s="106"/>
      <c r="AB463" s="106">
        <f>'INFORME DIARIO MAQUINARIA'!$AA463-'INFORME DIARIO MAQUINARIA'!$Z463</f>
        <v>0</v>
      </c>
      <c r="AC463" s="106"/>
      <c r="AD463" s="106"/>
      <c r="AE463" s="106" t="str">
        <f>IF(AD463-AC463=0,"",AD463-AC463)</f>
        <v/>
      </c>
      <c r="AF463" s="106"/>
      <c r="AG463" s="106"/>
      <c r="AH463" s="106" t="str">
        <f>IF(AG463-AF463=0,"",AG463-AF463)</f>
        <v/>
      </c>
      <c r="AI463" s="106"/>
      <c r="AJ463" s="106"/>
      <c r="AK463" s="106"/>
      <c r="AL463" s="106"/>
      <c r="AM463" s="106" t="str">
        <f>IF((AK463+AJ463)-AL463=0,"",(AK463+AJ463)-AL463)</f>
        <v/>
      </c>
      <c r="AN463" s="120" t="str">
        <f>IF(OR(AM463="",V463="",V463=0),"",ROUND(AM463/V463,2))</f>
        <v/>
      </c>
      <c r="AO463" s="106" t="str">
        <f>IF(OR(Y463="",AM463="",AM463=0),"",ROUND(Y463/AM463,2))</f>
        <v/>
      </c>
      <c r="AP463" s="106" t="str">
        <f>IF(OR(AM463="",Y463="",Y463=0),"",ROUND(AM463/Y463,2))</f>
        <v/>
      </c>
      <c r="AQ463" s="106" t="str">
        <f>IF(OR(L463="",V463="",V463=0),"",ROUND(L463/V463,1))</f>
        <v/>
      </c>
      <c r="AR463" s="106" t="str">
        <f>IF(OR('INFORME DIARIO MAQUINARIA'!$O463="",'INFORME DIARIO MAQUINARIA'!$AH463="",'INFORME DIARIO MAQUINARIA'!$AH463=0),"",ROUND('INFORME DIARIO MAQUINARIA'!$O463/'INFORME DIARIO MAQUINARIA'!$AH463,1))</f>
        <v/>
      </c>
      <c r="AS463" s="189" t="str">
        <f>IFERROR(IF(OR(V463="",AE463="",V463&lt;=0,AE463&lt;0),"",AE463/V463),"")</f>
        <v/>
      </c>
      <c r="AT463" s="106"/>
      <c r="AU463" s="106"/>
      <c r="AV463" s="106"/>
      <c r="AW463" s="106"/>
      <c r="AX463" s="106"/>
      <c r="AY463" s="106"/>
      <c r="AZ463" s="121"/>
    </row>
    <row r="464" spans="2:52" ht="33.75" hidden="1" customHeight="1" x14ac:dyDescent="0.25">
      <c r="B464" s="310">
        <v>46245</v>
      </c>
      <c r="C464" s="309" t="s">
        <v>60</v>
      </c>
      <c r="D464" s="201">
        <v>1</v>
      </c>
      <c r="E464" s="201" t="s">
        <v>195</v>
      </c>
      <c r="F464" s="201" t="s">
        <v>221</v>
      </c>
      <c r="G464" s="201">
        <v>2</v>
      </c>
      <c r="H464" s="201" t="s">
        <v>482</v>
      </c>
      <c r="I464" s="201" t="s">
        <v>483</v>
      </c>
      <c r="J464" s="201"/>
      <c r="K464" s="201" t="s">
        <v>307</v>
      </c>
      <c r="L464" s="201"/>
      <c r="M464" s="201"/>
      <c r="N464" s="201">
        <v>1</v>
      </c>
      <c r="O464" s="201">
        <v>12</v>
      </c>
      <c r="P464" s="209"/>
      <c r="Q464" s="205"/>
      <c r="R464" s="204"/>
      <c r="S464" s="204">
        <f>'INFORME DIARIO MAQUINARIA'!$R464-'INFORME DIARIO MAQUINARIA'!$Q464</f>
        <v>0</v>
      </c>
      <c r="T464" s="203"/>
      <c r="U464" s="106"/>
      <c r="V464" s="106" t="str">
        <f>IF(U464-T464=0,"",U464-T464)</f>
        <v/>
      </c>
      <c r="W464" s="106"/>
      <c r="X464" s="106"/>
      <c r="Y464" s="106" t="str">
        <f>IF(X464-W464=0,"",X464-W464)</f>
        <v/>
      </c>
      <c r="Z464" s="106"/>
      <c r="AA464" s="106"/>
      <c r="AB464" s="106">
        <f>'INFORME DIARIO MAQUINARIA'!$AA464-'INFORME DIARIO MAQUINARIA'!$Z464</f>
        <v>0</v>
      </c>
      <c r="AC464" s="106"/>
      <c r="AD464" s="106"/>
      <c r="AE464" s="106" t="str">
        <f>IF(AD464-AC464=0,"",AD464-AC464)</f>
        <v/>
      </c>
      <c r="AF464" s="106"/>
      <c r="AG464" s="106"/>
      <c r="AH464" s="106" t="str">
        <f>IF(AG464-AF464=0,"",AG464-AF464)</f>
        <v/>
      </c>
      <c r="AI464" s="106"/>
      <c r="AJ464" s="106"/>
      <c r="AK464" s="106"/>
      <c r="AL464" s="106"/>
      <c r="AM464" s="106" t="str">
        <f>IF((AK464+AJ464)-AL464=0,"",(AK464+AJ464)-AL464)</f>
        <v/>
      </c>
      <c r="AN464" s="120" t="str">
        <f>IF(OR(AM464="",V464="",V464=0),"",ROUND(AM464/V464,2))</f>
        <v/>
      </c>
      <c r="AO464" s="106" t="str">
        <f>IF(OR(Y464="",AM464="",AM464=0),"",ROUND(Y464/AM464,2))</f>
        <v/>
      </c>
      <c r="AP464" s="106" t="str">
        <f>IF(OR(AM464="",Y464="",Y464=0),"",ROUND(AM464/Y464,2))</f>
        <v/>
      </c>
      <c r="AQ464" s="106" t="str">
        <f>IF(OR(L464="",V464="",V464=0),"",ROUND(L464/V464,1))</f>
        <v/>
      </c>
      <c r="AR464" s="106" t="str">
        <f>IF(OR('INFORME DIARIO MAQUINARIA'!$O464="",'INFORME DIARIO MAQUINARIA'!$AH464="",'INFORME DIARIO MAQUINARIA'!$AH464=0),"",ROUND('INFORME DIARIO MAQUINARIA'!$O464/'INFORME DIARIO MAQUINARIA'!$AH464,1))</f>
        <v/>
      </c>
      <c r="AS464" s="189" t="str">
        <f>IFERROR(IF(OR(V464="",AE464="",V464&lt;=0,AE464&lt;0),"",AE464/V464),"")</f>
        <v/>
      </c>
      <c r="AT464" s="106"/>
      <c r="AU464" s="106"/>
      <c r="AV464" s="106"/>
      <c r="AW464" s="106"/>
      <c r="AX464" s="106"/>
      <c r="AY464" s="106"/>
      <c r="AZ464" s="121"/>
    </row>
    <row r="465" spans="2:52" ht="33" hidden="1" customHeight="1" thickBot="1" x14ac:dyDescent="0.3">
      <c r="B465" s="310">
        <v>46245</v>
      </c>
      <c r="C465" s="309" t="s">
        <v>60</v>
      </c>
      <c r="D465" s="201">
        <v>1</v>
      </c>
      <c r="E465" s="201" t="s">
        <v>82</v>
      </c>
      <c r="F465" s="201" t="s">
        <v>239</v>
      </c>
      <c r="G465" s="201">
        <v>2</v>
      </c>
      <c r="H465" s="201" t="s">
        <v>482</v>
      </c>
      <c r="I465" s="201" t="s">
        <v>481</v>
      </c>
      <c r="J465" s="201"/>
      <c r="K465" s="201" t="s">
        <v>307</v>
      </c>
      <c r="L465" s="201"/>
      <c r="M465" s="201"/>
      <c r="N465" s="201">
        <v>1</v>
      </c>
      <c r="O465" s="201">
        <v>12</v>
      </c>
      <c r="P465" s="209"/>
      <c r="Q465" s="205"/>
      <c r="R465" s="204"/>
      <c r="S465" s="204">
        <f>'INFORME DIARIO MAQUINARIA'!$R465-'INFORME DIARIO MAQUINARIA'!$Q465</f>
        <v>0</v>
      </c>
      <c r="T465" s="203"/>
      <c r="U465" s="106"/>
      <c r="V465" s="106" t="str">
        <f>IF(U465-T465=0,"",U465-T465)</f>
        <v/>
      </c>
      <c r="W465" s="106"/>
      <c r="X465" s="106"/>
      <c r="Y465" s="106" t="str">
        <f>IF(X465-W465=0,"",X465-W465)</f>
        <v/>
      </c>
      <c r="Z465" s="106"/>
      <c r="AA465" s="106"/>
      <c r="AB465" s="106">
        <f>'INFORME DIARIO MAQUINARIA'!$AA465-'INFORME DIARIO MAQUINARIA'!$Z465</f>
        <v>0</v>
      </c>
      <c r="AC465" s="106"/>
      <c r="AD465" s="106"/>
      <c r="AE465" s="106" t="str">
        <f>IF(AD465-AC465=0,"",AD465-AC465)</f>
        <v/>
      </c>
      <c r="AF465" s="106"/>
      <c r="AG465" s="106"/>
      <c r="AH465" s="106" t="str">
        <f>IF(AG465-AF465=0,"",AG465-AF465)</f>
        <v/>
      </c>
      <c r="AI465" s="106"/>
      <c r="AJ465" s="106"/>
      <c r="AK465" s="106"/>
      <c r="AL465" s="106"/>
      <c r="AM465" s="106" t="str">
        <f>IF((AK465+AJ465)-AL465=0,"",(AK465+AJ465)-AL465)</f>
        <v/>
      </c>
      <c r="AN465" s="120" t="str">
        <f>IF(OR(AM465="",V465="",V465=0),"",ROUND(AM465/V465,2))</f>
        <v/>
      </c>
      <c r="AO465" s="106" t="str">
        <f>IF(OR(Y465="",AM465="",AM465=0),"",ROUND(Y465/AM465,2))</f>
        <v/>
      </c>
      <c r="AP465" s="106" t="str">
        <f>IF(OR(AM465="",Y465="",Y465=0),"",ROUND(AM465/Y465,2))</f>
        <v/>
      </c>
      <c r="AQ465" s="106" t="str">
        <f>IF(OR(L465="",V465="",V465=0),"",ROUND(L465/V465,1))</f>
        <v/>
      </c>
      <c r="AR465" s="106" t="str">
        <f>IF(OR('INFORME DIARIO MAQUINARIA'!$O465="",'INFORME DIARIO MAQUINARIA'!$AH465="",'INFORME DIARIO MAQUINARIA'!$AH465=0),"",ROUND('INFORME DIARIO MAQUINARIA'!$O465/'INFORME DIARIO MAQUINARIA'!$AH465,1))</f>
        <v/>
      </c>
      <c r="AS465" s="189" t="str">
        <f>IFERROR(IF(OR(V465="",AE465="",V465&lt;=0,AE465&lt;0),"",AE465/V465),"")</f>
        <v/>
      </c>
      <c r="AT465" s="106"/>
      <c r="AU465" s="106"/>
      <c r="AV465" s="106"/>
      <c r="AW465" s="106"/>
      <c r="AX465" s="106"/>
      <c r="AY465" s="106"/>
      <c r="AZ465" s="121"/>
    </row>
    <row r="466" spans="2:52" ht="43.5" hidden="1" customHeight="1" x14ac:dyDescent="0.25">
      <c r="B466" s="312">
        <v>46248</v>
      </c>
      <c r="C466" s="311" t="s">
        <v>60</v>
      </c>
      <c r="D466" s="212">
        <v>1</v>
      </c>
      <c r="E466" s="212" t="s">
        <v>170</v>
      </c>
      <c r="F466" s="212" t="s">
        <v>386</v>
      </c>
      <c r="G466" s="212">
        <v>7</v>
      </c>
      <c r="H466" s="212" t="s">
        <v>480</v>
      </c>
      <c r="I466" s="212">
        <v>289</v>
      </c>
      <c r="J466" s="212"/>
      <c r="K466" s="212" t="s">
        <v>365</v>
      </c>
      <c r="L466" s="212">
        <v>2200</v>
      </c>
      <c r="M466" s="212"/>
      <c r="N466" s="212"/>
      <c r="O466" s="212"/>
      <c r="P466" s="211"/>
      <c r="Q466" s="205"/>
      <c r="R466" s="204"/>
      <c r="S466" s="204">
        <f>'INFORME DIARIO MAQUINARIA'!$R466-'INFORME DIARIO MAQUINARIA'!$Q466</f>
        <v>0</v>
      </c>
      <c r="T466" s="203"/>
      <c r="U466" s="106"/>
      <c r="V466" s="106" t="str">
        <f>IF(U466-T466=0,"",U466-T466)</f>
        <v/>
      </c>
      <c r="W466" s="106"/>
      <c r="X466" s="106"/>
      <c r="Y466" s="106" t="str">
        <f>IF(X466-W466=0,"",X466-W466)</f>
        <v/>
      </c>
      <c r="Z466" s="106"/>
      <c r="AA466" s="106"/>
      <c r="AB466" s="106">
        <f>'INFORME DIARIO MAQUINARIA'!$AA466-'INFORME DIARIO MAQUINARIA'!$Z466</f>
        <v>0</v>
      </c>
      <c r="AC466" s="106"/>
      <c r="AD466" s="106"/>
      <c r="AE466" s="106" t="str">
        <f>IF(AD466-AC466=0,"",AD466-AC466)</f>
        <v/>
      </c>
      <c r="AF466" s="106"/>
      <c r="AG466" s="106"/>
      <c r="AH466" s="106" t="str">
        <f>IF(AG466-AF466=0,"",AG466-AF466)</f>
        <v/>
      </c>
      <c r="AI466" s="106"/>
      <c r="AJ466" s="106"/>
      <c r="AK466" s="106"/>
      <c r="AL466" s="106"/>
      <c r="AM466" s="106" t="str">
        <f>IF((AK466+AJ466)-AL466=0,"",(AK466+AJ466)-AL466)</f>
        <v/>
      </c>
      <c r="AN466" s="120" t="str">
        <f>IF(OR(AM466="",V466="",V466=0),"",ROUND(AM466/V466,2))</f>
        <v/>
      </c>
      <c r="AO466" s="106" t="str">
        <f>IF(OR(Y466="",AM466="",AM466=0),"",ROUND(Y466/AM466,2))</f>
        <v/>
      </c>
      <c r="AP466" s="106" t="str">
        <f>IF(OR(AM466="",Y466="",Y466=0),"",ROUND(AM466/Y466,2))</f>
        <v/>
      </c>
      <c r="AQ466" s="106" t="str">
        <f>IF(OR(L466="",V466="",V466=0),"",ROUND(L466/V466,1))</f>
        <v/>
      </c>
      <c r="AR466" s="106" t="str">
        <f>IF(OR('INFORME DIARIO MAQUINARIA'!$O466="",'INFORME DIARIO MAQUINARIA'!$AH466="",'INFORME DIARIO MAQUINARIA'!$AH466=0),"",ROUND('INFORME DIARIO MAQUINARIA'!$O466/'INFORME DIARIO MAQUINARIA'!$AH466,1))</f>
        <v/>
      </c>
      <c r="AS466" s="189" t="str">
        <f>IFERROR(IF(OR(V466="",AE466="",V466&lt;=0,AE466&lt;0),"",AE466/V466),"")</f>
        <v/>
      </c>
      <c r="AT466" s="106"/>
      <c r="AU466" s="106"/>
      <c r="AV466" s="106"/>
      <c r="AW466" s="106"/>
      <c r="AX466" s="106"/>
      <c r="AY466" s="106"/>
      <c r="AZ466" s="121"/>
    </row>
    <row r="467" spans="2:52" ht="46.5" hidden="1" customHeight="1" x14ac:dyDescent="0.25">
      <c r="B467" s="310">
        <v>46248</v>
      </c>
      <c r="C467" s="309" t="s">
        <v>60</v>
      </c>
      <c r="D467" s="201">
        <v>1</v>
      </c>
      <c r="E467" s="201" t="s">
        <v>131</v>
      </c>
      <c r="F467" s="201" t="s">
        <v>130</v>
      </c>
      <c r="G467" s="201">
        <v>7</v>
      </c>
      <c r="H467" s="201" t="s">
        <v>480</v>
      </c>
      <c r="I467" s="201">
        <v>289</v>
      </c>
      <c r="J467" s="201"/>
      <c r="K467" s="201" t="s">
        <v>429</v>
      </c>
      <c r="L467" s="201"/>
      <c r="M467" s="201"/>
      <c r="N467" s="201">
        <v>8</v>
      </c>
      <c r="O467" s="201">
        <v>96</v>
      </c>
      <c r="P467" s="209"/>
      <c r="Q467" s="205"/>
      <c r="R467" s="204"/>
      <c r="S467" s="204">
        <f>'INFORME DIARIO MAQUINARIA'!$R467-'INFORME DIARIO MAQUINARIA'!$Q467</f>
        <v>0</v>
      </c>
      <c r="T467" s="203"/>
      <c r="U467" s="106"/>
      <c r="V467" s="106" t="str">
        <f>IF(U467-T467=0,"",U467-T467)</f>
        <v/>
      </c>
      <c r="W467" s="106"/>
      <c r="X467" s="106"/>
      <c r="Y467" s="106" t="str">
        <f>IF(X467-W467=0,"",X467-W467)</f>
        <v/>
      </c>
      <c r="Z467" s="106"/>
      <c r="AA467" s="106"/>
      <c r="AB467" s="106">
        <f>'INFORME DIARIO MAQUINARIA'!$AA467-'INFORME DIARIO MAQUINARIA'!$Z467</f>
        <v>0</v>
      </c>
      <c r="AC467" s="106"/>
      <c r="AD467" s="106"/>
      <c r="AE467" s="106" t="str">
        <f>IF(AD467-AC467=0,"",AD467-AC467)</f>
        <v/>
      </c>
      <c r="AF467" s="106"/>
      <c r="AG467" s="106"/>
      <c r="AH467" s="106" t="str">
        <f>IF(AG467-AF467=0,"",AG467-AF467)</f>
        <v/>
      </c>
      <c r="AI467" s="106"/>
      <c r="AJ467" s="106"/>
      <c r="AK467" s="106"/>
      <c r="AL467" s="106"/>
      <c r="AM467" s="106" t="str">
        <f>IF((AK467+AJ467)-AL467=0,"",(AK467+AJ467)-AL467)</f>
        <v/>
      </c>
      <c r="AN467" s="120" t="str">
        <f>IF(OR(AM467="",V467="",V467=0),"",ROUND(AM467/V467,2))</f>
        <v/>
      </c>
      <c r="AO467" s="106" t="str">
        <f>IF(OR(Y467="",AM467="",AM467=0),"",ROUND(Y467/AM467,2))</f>
        <v/>
      </c>
      <c r="AP467" s="106" t="str">
        <f>IF(OR(AM467="",Y467="",Y467=0),"",ROUND(AM467/Y467,2))</f>
        <v/>
      </c>
      <c r="AQ467" s="106" t="str">
        <f>IF(OR(L467="",V467="",V467=0),"",ROUND(L467/V467,1))</f>
        <v/>
      </c>
      <c r="AR467" s="106" t="str">
        <f>IF(OR('INFORME DIARIO MAQUINARIA'!$O467="",'INFORME DIARIO MAQUINARIA'!$AH467="",'INFORME DIARIO MAQUINARIA'!$AH467=0),"",ROUND('INFORME DIARIO MAQUINARIA'!$O467/'INFORME DIARIO MAQUINARIA'!$AH467,1))</f>
        <v/>
      </c>
      <c r="AS467" s="189" t="str">
        <f>IFERROR(IF(OR(V467="",AE467="",V467&lt;=0,AE467&lt;0),"",AE467/V467),"")</f>
        <v/>
      </c>
      <c r="AT467" s="106"/>
      <c r="AU467" s="106"/>
      <c r="AV467" s="106"/>
      <c r="AW467" s="106"/>
      <c r="AX467" s="106"/>
      <c r="AY467" s="106"/>
      <c r="AZ467" s="121"/>
    </row>
    <row r="468" spans="2:52" ht="45" hidden="1" customHeight="1" x14ac:dyDescent="0.25">
      <c r="B468" s="310">
        <v>46248</v>
      </c>
      <c r="C468" s="309" t="s">
        <v>60</v>
      </c>
      <c r="D468" s="201">
        <v>1</v>
      </c>
      <c r="E468" s="201" t="s">
        <v>228</v>
      </c>
      <c r="F468" s="201" t="s">
        <v>354</v>
      </c>
      <c r="G468" s="201">
        <v>7</v>
      </c>
      <c r="H468" s="201" t="s">
        <v>480</v>
      </c>
      <c r="I468" s="201">
        <v>289</v>
      </c>
      <c r="J468" s="201"/>
      <c r="K468" s="201" t="s">
        <v>429</v>
      </c>
      <c r="L468" s="201"/>
      <c r="M468" s="201"/>
      <c r="N468" s="201">
        <v>8</v>
      </c>
      <c r="O468" s="201">
        <v>96</v>
      </c>
      <c r="P468" s="209"/>
      <c r="Q468" s="205"/>
      <c r="R468" s="204"/>
      <c r="S468" s="204">
        <f>'INFORME DIARIO MAQUINARIA'!$R468-'INFORME DIARIO MAQUINARIA'!$Q468</f>
        <v>0</v>
      </c>
      <c r="T468" s="203"/>
      <c r="U468" s="106"/>
      <c r="V468" s="106" t="str">
        <f>IF(U468-T468=0,"",U468-T468)</f>
        <v/>
      </c>
      <c r="W468" s="106"/>
      <c r="X468" s="106"/>
      <c r="Y468" s="106" t="str">
        <f>IF(X468-W468=0,"",X468-W468)</f>
        <v/>
      </c>
      <c r="Z468" s="106"/>
      <c r="AA468" s="106"/>
      <c r="AB468" s="106">
        <f>'INFORME DIARIO MAQUINARIA'!$AA468-'INFORME DIARIO MAQUINARIA'!$Z468</f>
        <v>0</v>
      </c>
      <c r="AC468" s="106"/>
      <c r="AD468" s="106"/>
      <c r="AE468" s="106" t="str">
        <f>IF(AD468-AC468=0,"",AD468-AC468)</f>
        <v/>
      </c>
      <c r="AF468" s="106"/>
      <c r="AG468" s="106"/>
      <c r="AH468" s="106" t="str">
        <f>IF(AG468-AF468=0,"",AG468-AF468)</f>
        <v/>
      </c>
      <c r="AI468" s="106"/>
      <c r="AJ468" s="106"/>
      <c r="AK468" s="106"/>
      <c r="AL468" s="106"/>
      <c r="AM468" s="106" t="str">
        <f>IF((AK468+AJ468)-AL468=0,"",(AK468+AJ468)-AL468)</f>
        <v/>
      </c>
      <c r="AN468" s="120" t="str">
        <f>IF(OR(AM468="",V468="",V468=0),"",ROUND(AM468/V468,2))</f>
        <v/>
      </c>
      <c r="AO468" s="106" t="str">
        <f>IF(OR(Y468="",AM468="",AM468=0),"",ROUND(Y468/AM468,2))</f>
        <v/>
      </c>
      <c r="AP468" s="106" t="str">
        <f>IF(OR(AM468="",Y468="",Y468=0),"",ROUND(AM468/Y468,2))</f>
        <v/>
      </c>
      <c r="AQ468" s="106" t="str">
        <f>IF(OR(L468="",V468="",V468=0),"",ROUND(L468/V468,1))</f>
        <v/>
      </c>
      <c r="AR468" s="106" t="str">
        <f>IF(OR('INFORME DIARIO MAQUINARIA'!$O468="",'INFORME DIARIO MAQUINARIA'!$AH468="",'INFORME DIARIO MAQUINARIA'!$AH468=0),"",ROUND('INFORME DIARIO MAQUINARIA'!$O468/'INFORME DIARIO MAQUINARIA'!$AH468,1))</f>
        <v/>
      </c>
      <c r="AS468" s="189" t="str">
        <f>IFERROR(IF(OR(V468="",AE468="",V468&lt;=0,AE468&lt;0),"",AE468/V468),"")</f>
        <v/>
      </c>
      <c r="AT468" s="106"/>
      <c r="AU468" s="106"/>
      <c r="AV468" s="106"/>
      <c r="AW468" s="106"/>
      <c r="AX468" s="106"/>
      <c r="AY468" s="106"/>
      <c r="AZ468" s="121"/>
    </row>
    <row r="469" spans="2:52" ht="46.5" hidden="1" customHeight="1" thickBot="1" x14ac:dyDescent="0.3">
      <c r="B469" s="310">
        <v>46248</v>
      </c>
      <c r="C469" s="309" t="s">
        <v>60</v>
      </c>
      <c r="D469" s="201">
        <v>1</v>
      </c>
      <c r="E469" s="201" t="s">
        <v>187</v>
      </c>
      <c r="F469" s="201" t="s">
        <v>202</v>
      </c>
      <c r="G469" s="201">
        <v>7</v>
      </c>
      <c r="H469" s="201" t="s">
        <v>480</v>
      </c>
      <c r="I469" s="201">
        <v>289</v>
      </c>
      <c r="J469" s="201"/>
      <c r="K469" s="201" t="s">
        <v>362</v>
      </c>
      <c r="L469" s="201"/>
      <c r="M469" s="201">
        <v>192</v>
      </c>
      <c r="N469" s="201"/>
      <c r="O469" s="201"/>
      <c r="P469" s="209"/>
      <c r="Q469" s="205"/>
      <c r="R469" s="204"/>
      <c r="S469" s="156">
        <f>'INFORME DIARIO MAQUINARIA'!$R469-'INFORME DIARIO MAQUINARIA'!$Q469</f>
        <v>0</v>
      </c>
      <c r="T469" s="203"/>
      <c r="U469" s="106"/>
      <c r="V469" s="106" t="str">
        <f>IF(U469-T469=0,"",U469-T469)</f>
        <v/>
      </c>
      <c r="W469" s="106"/>
      <c r="X469" s="106"/>
      <c r="Y469" s="106" t="str">
        <f>IF(X469-W469=0,"",X469-W469)</f>
        <v/>
      </c>
      <c r="Z469" s="106"/>
      <c r="AA469" s="106"/>
      <c r="AB469" s="106">
        <f>'INFORME DIARIO MAQUINARIA'!$AA469-'INFORME DIARIO MAQUINARIA'!$Z469</f>
        <v>0</v>
      </c>
      <c r="AC469" s="106"/>
      <c r="AD469" s="106"/>
      <c r="AE469" s="106" t="str">
        <f>IF(AD469-AC469=0,"",AD469-AC469)</f>
        <v/>
      </c>
      <c r="AF469" s="106"/>
      <c r="AG469" s="106"/>
      <c r="AH469" s="106" t="str">
        <f>IF(AG469-AF469=0,"",AG469-AF469)</f>
        <v/>
      </c>
      <c r="AI469" s="106"/>
      <c r="AJ469" s="106"/>
      <c r="AK469" s="106"/>
      <c r="AL469" s="106"/>
      <c r="AM469" s="106" t="str">
        <f>IF((AK469+AJ469)-AL469=0,"",(AK469+AJ469)-AL469)</f>
        <v/>
      </c>
      <c r="AN469" s="120" t="str">
        <f>IF(OR(AM469="",V469="",V469=0),"",ROUND(AM469/V469,2))</f>
        <v/>
      </c>
      <c r="AO469" s="106" t="str">
        <f>IF(OR(Y469="",AM469="",AM469=0),"",ROUND(Y469/AM469,2))</f>
        <v/>
      </c>
      <c r="AP469" s="106" t="str">
        <f>IF(OR(AM469="",Y469="",Y469=0),"",ROUND(AM469/Y469,2))</f>
        <v/>
      </c>
      <c r="AQ469" s="106" t="str">
        <f>IF(OR(L469="",V469="",V469=0),"",ROUND(L469/V469,1))</f>
        <v/>
      </c>
      <c r="AR469" s="106" t="str">
        <f>IF(OR('INFORME DIARIO MAQUINARIA'!$O469="",'INFORME DIARIO MAQUINARIA'!$AH469="",'INFORME DIARIO MAQUINARIA'!$AH469=0),"",ROUND('INFORME DIARIO MAQUINARIA'!$O469/'INFORME DIARIO MAQUINARIA'!$AH469,1))</f>
        <v/>
      </c>
      <c r="AS469" s="189" t="str">
        <f>IFERROR(IF(OR(V469="",AE469="",V469&lt;=0,AE469&lt;0),"",AE469/V469),"")</f>
        <v/>
      </c>
      <c r="AT469" s="106"/>
      <c r="AU469" s="106"/>
      <c r="AV469" s="106"/>
      <c r="AW469" s="106"/>
      <c r="AX469" s="106"/>
      <c r="AY469" s="106"/>
      <c r="AZ469" s="121"/>
    </row>
    <row r="470" spans="2:52" ht="33" hidden="1" customHeight="1" thickBot="1" x14ac:dyDescent="0.3">
      <c r="B470" s="312">
        <v>46248</v>
      </c>
      <c r="C470" s="311" t="s">
        <v>60</v>
      </c>
      <c r="D470" s="212">
        <v>1</v>
      </c>
      <c r="E470" s="212" t="s">
        <v>320</v>
      </c>
      <c r="F470" s="212" t="s">
        <v>397</v>
      </c>
      <c r="G470" s="212">
        <v>14</v>
      </c>
      <c r="H470" s="212" t="s">
        <v>479</v>
      </c>
      <c r="I470" s="212"/>
      <c r="J470" s="212"/>
      <c r="K470" s="212" t="s">
        <v>375</v>
      </c>
      <c r="L470" s="212">
        <v>3043</v>
      </c>
      <c r="M470" s="212"/>
      <c r="N470" s="212"/>
      <c r="O470" s="212"/>
      <c r="P470" s="211"/>
      <c r="Q470" s="205"/>
      <c r="R470" s="204"/>
      <c r="S470" s="204">
        <f>'INFORME DIARIO MAQUINARIA'!$R470-'INFORME DIARIO MAQUINARIA'!$Q470</f>
        <v>0</v>
      </c>
      <c r="T470" s="203"/>
      <c r="U470" s="106"/>
      <c r="V470" s="106" t="str">
        <f>IF(U470-T470=0,"",U470-T470)</f>
        <v/>
      </c>
      <c r="W470" s="106"/>
      <c r="X470" s="106"/>
      <c r="Y470" s="106" t="str">
        <f>IF(X470-W470=0,"",X470-W470)</f>
        <v/>
      </c>
      <c r="Z470" s="106"/>
      <c r="AA470" s="106"/>
      <c r="AB470" s="106">
        <f>'INFORME DIARIO MAQUINARIA'!$AA470-'INFORME DIARIO MAQUINARIA'!$Z470</f>
        <v>0</v>
      </c>
      <c r="AC470" s="106"/>
      <c r="AD470" s="106"/>
      <c r="AE470" s="106" t="str">
        <f>IF(AD470-AC470=0,"",AD470-AC470)</f>
        <v/>
      </c>
      <c r="AF470" s="106"/>
      <c r="AG470" s="106"/>
      <c r="AH470" s="106" t="str">
        <f>IF(AG470-AF470=0,"",AG470-AF470)</f>
        <v/>
      </c>
      <c r="AI470" s="106">
        <v>350</v>
      </c>
      <c r="AJ470" s="106"/>
      <c r="AK470" s="106"/>
      <c r="AL470" s="106"/>
      <c r="AM470" s="106" t="str">
        <f>IF((AK470+AJ470)-AL470=0,"",(AK470+AJ470)-AL470)</f>
        <v/>
      </c>
      <c r="AN470" s="120" t="str">
        <f>IF(OR(AM470="",V470="",V470=0),"",ROUND(AM470/V470,2))</f>
        <v/>
      </c>
      <c r="AO470" s="106" t="str">
        <f>IF(OR(Y470="",AM470="",AM470=0),"",ROUND(Y470/AM470,2))</f>
        <v/>
      </c>
      <c r="AP470" s="106" t="str">
        <f>IF(OR(AM470="",Y470="",Y470=0),"",ROUND(AM470/Y470,2))</f>
        <v/>
      </c>
      <c r="AQ470" s="106" t="str">
        <f>IF(OR(L470="",V470="",V470=0),"",ROUND(L470/V470,1))</f>
        <v/>
      </c>
      <c r="AR470" s="106" t="str">
        <f>IF(OR('INFORME DIARIO MAQUINARIA'!$O470="",'INFORME DIARIO MAQUINARIA'!$AH470="",'INFORME DIARIO MAQUINARIA'!$AH470=0),"",ROUND('INFORME DIARIO MAQUINARIA'!$O470/'INFORME DIARIO MAQUINARIA'!$AH470,1))</f>
        <v/>
      </c>
      <c r="AS470" s="189" t="str">
        <f>IFERROR(IF(OR(V470="",AE470="",V470&lt;=0,AE470&lt;0),"",AE470/V470),"")</f>
        <v/>
      </c>
      <c r="AT470" s="106"/>
      <c r="AU470" s="106"/>
      <c r="AV470" s="106"/>
      <c r="AW470" s="106"/>
      <c r="AX470" s="106"/>
      <c r="AY470" s="106"/>
      <c r="AZ470" s="121"/>
    </row>
    <row r="471" spans="2:52" ht="39.75" hidden="1" customHeight="1" x14ac:dyDescent="0.25">
      <c r="B471" s="312">
        <v>46251</v>
      </c>
      <c r="C471" s="306" t="s">
        <v>110</v>
      </c>
      <c r="D471" s="249"/>
      <c r="E471" s="249"/>
      <c r="F471" s="249"/>
      <c r="G471" s="249"/>
      <c r="H471" s="249"/>
      <c r="I471" s="249"/>
      <c r="J471" s="249"/>
      <c r="K471" s="249" t="s">
        <v>478</v>
      </c>
      <c r="L471" s="212"/>
      <c r="M471" s="212"/>
      <c r="N471" s="212"/>
      <c r="O471" s="212"/>
      <c r="P471" s="211"/>
      <c r="Q471" s="205"/>
      <c r="R471" s="204"/>
      <c r="S471" s="204">
        <f>'INFORME DIARIO MAQUINARIA'!$R471-'INFORME DIARIO MAQUINARIA'!$Q471</f>
        <v>0</v>
      </c>
      <c r="T471" s="203"/>
      <c r="U471" s="106"/>
      <c r="V471" s="106" t="str">
        <f>IF(U471-T471=0,"",U471-T471)</f>
        <v/>
      </c>
      <c r="W471" s="106"/>
      <c r="X471" s="106"/>
      <c r="Y471" s="106" t="str">
        <f>IF(X471-W471=0,"",X471-W471)</f>
        <v/>
      </c>
      <c r="Z471" s="106"/>
      <c r="AA471" s="106"/>
      <c r="AB471" s="106">
        <f>'INFORME DIARIO MAQUINARIA'!$AA471-'INFORME DIARIO MAQUINARIA'!$Z471</f>
        <v>0</v>
      </c>
      <c r="AC471" s="106"/>
      <c r="AD471" s="106"/>
      <c r="AE471" s="106" t="str">
        <f>IF(AD471-AC471=0,"",AD471-AC471)</f>
        <v/>
      </c>
      <c r="AF471" s="106"/>
      <c r="AG471" s="106"/>
      <c r="AH471" s="106" t="str">
        <f>IF(AG471-AF471=0,"",AG471-AF471)</f>
        <v/>
      </c>
      <c r="AI471" s="106"/>
      <c r="AJ471" s="106"/>
      <c r="AK471" s="106"/>
      <c r="AL471" s="106"/>
      <c r="AM471" s="106" t="str">
        <f>IF((AK471+AJ471)-AL471=0,"",(AK471+AJ471)-AL471)</f>
        <v/>
      </c>
      <c r="AN471" s="120" t="str">
        <f>IF(OR(AM471="",V471="",V471=0),"",ROUND(AM471/V471,2))</f>
        <v/>
      </c>
      <c r="AO471" s="106" t="str">
        <f>IF(OR(Y471="",AM471="",AM471=0),"",ROUND(Y471/AM471,2))</f>
        <v/>
      </c>
      <c r="AP471" s="106" t="str">
        <f>IF(OR(AM471="",Y471="",Y471=0),"",ROUND(AM471/Y471,2))</f>
        <v/>
      </c>
      <c r="AQ471" s="106" t="str">
        <f>IF(OR(L471="",V471="",V471=0),"",ROUND(L471/V471,1))</f>
        <v/>
      </c>
      <c r="AR471" s="106" t="str">
        <f>IF(OR('INFORME DIARIO MAQUINARIA'!$O471="",'INFORME DIARIO MAQUINARIA'!$AH471="",'INFORME DIARIO MAQUINARIA'!$AH471=0),"",ROUND('INFORME DIARIO MAQUINARIA'!$O471/'INFORME DIARIO MAQUINARIA'!$AH471,1))</f>
        <v/>
      </c>
      <c r="AS471" s="189" t="str">
        <f>IFERROR(IF(OR(V471="",AE471="",V471&lt;=0,AE471&lt;0),"",AE471/V471),"")</f>
        <v/>
      </c>
      <c r="AT471" s="106"/>
      <c r="AU471" s="106"/>
      <c r="AV471" s="106"/>
      <c r="AW471" s="106"/>
      <c r="AX471" s="106"/>
      <c r="AY471" s="106"/>
      <c r="AZ471" s="121"/>
    </row>
    <row r="472" spans="2:52" ht="39.75" hidden="1" customHeight="1" x14ac:dyDescent="0.25">
      <c r="B472" s="317">
        <v>46251</v>
      </c>
      <c r="C472" s="299" t="s">
        <v>110</v>
      </c>
      <c r="D472" s="204">
        <v>1</v>
      </c>
      <c r="E472" s="204" t="s">
        <v>143</v>
      </c>
      <c r="F472" s="204" t="s">
        <v>117</v>
      </c>
      <c r="G472" s="204"/>
      <c r="H472" s="204"/>
      <c r="I472" s="204"/>
      <c r="J472" s="204"/>
      <c r="K472" s="204" t="s">
        <v>322</v>
      </c>
      <c r="L472" s="204"/>
      <c r="M472" s="204"/>
      <c r="N472" s="204">
        <v>1</v>
      </c>
      <c r="O472" s="204"/>
      <c r="P472" s="225"/>
      <c r="Q472" s="205"/>
      <c r="R472" s="204"/>
      <c r="S472" s="204">
        <f>'INFORME DIARIO MAQUINARIA'!$R472-'INFORME DIARIO MAQUINARIA'!$Q472</f>
        <v>0</v>
      </c>
      <c r="T472" s="205">
        <v>9017.7999999999993</v>
      </c>
      <c r="U472" s="105">
        <v>9019.7000000000007</v>
      </c>
      <c r="V472" s="106">
        <f>IF(U472-T472=0,"",U472-T472)</f>
        <v>1.9000000000014552</v>
      </c>
      <c r="W472" s="105"/>
      <c r="X472" s="105"/>
      <c r="Y472" s="105"/>
      <c r="Z472" s="121"/>
      <c r="AA472" s="121"/>
      <c r="AB472" s="121">
        <f>'INFORME DIARIO MAQUINARIA'!$AA472-'INFORME DIARIO MAQUINARIA'!$Z472</f>
        <v>0</v>
      </c>
      <c r="AC472" s="105"/>
      <c r="AD472" s="105"/>
      <c r="AE472" s="105"/>
      <c r="AF472" s="105"/>
      <c r="AG472" s="105"/>
      <c r="AH472" s="105"/>
      <c r="AI472" s="105"/>
      <c r="AJ472" s="105"/>
      <c r="AK472" s="105"/>
      <c r="AL472" s="105"/>
      <c r="AM472" s="105"/>
      <c r="AN472" s="151"/>
      <c r="AO472" s="105"/>
      <c r="AP472" s="105"/>
      <c r="AQ472" s="105"/>
      <c r="AR472" s="105"/>
      <c r="AS472" s="129"/>
      <c r="AT472" s="136"/>
      <c r="AU472" s="105"/>
      <c r="AV472" s="105"/>
      <c r="AW472" s="105"/>
      <c r="AX472" s="105"/>
      <c r="AY472" s="105"/>
      <c r="AZ472" s="105"/>
    </row>
    <row r="473" spans="2:52" ht="57.75" hidden="1" customHeight="1" x14ac:dyDescent="0.25">
      <c r="B473" s="327">
        <v>46252</v>
      </c>
      <c r="C473" s="326" t="s">
        <v>59</v>
      </c>
      <c r="D473" s="220">
        <v>1</v>
      </c>
      <c r="E473" s="220" t="s">
        <v>143</v>
      </c>
      <c r="F473" s="220" t="s">
        <v>117</v>
      </c>
      <c r="G473" s="220">
        <v>6</v>
      </c>
      <c r="H473" s="220" t="s">
        <v>465</v>
      </c>
      <c r="I473" s="220">
        <v>307</v>
      </c>
      <c r="J473" s="220"/>
      <c r="K473" s="220" t="s">
        <v>466</v>
      </c>
      <c r="L473" s="220"/>
      <c r="M473" s="220">
        <v>144</v>
      </c>
      <c r="N473" s="220"/>
      <c r="O473" s="220"/>
      <c r="P473" s="219">
        <v>210</v>
      </c>
      <c r="Q473" s="205"/>
      <c r="R473" s="204"/>
      <c r="S473" s="204">
        <f>'INFORME DIARIO MAQUINARIA'!$R473-'INFORME DIARIO MAQUINARIA'!$Q473</f>
        <v>0</v>
      </c>
      <c r="T473" s="191">
        <v>9019.7000000000007</v>
      </c>
      <c r="U473" s="100">
        <v>9025.7000000000007</v>
      </c>
      <c r="V473" s="106">
        <f>IF(U473-T473=0,"",U473-T473)</f>
        <v>6</v>
      </c>
      <c r="W473" s="106"/>
      <c r="X473" s="106"/>
      <c r="Y473" s="106" t="str">
        <f>IF(X473-W473=0,"",X473-W473)</f>
        <v/>
      </c>
      <c r="Z473" s="106"/>
      <c r="AA473" s="106"/>
      <c r="AB473" s="106">
        <f>'INFORME DIARIO MAQUINARIA'!$AA473-'INFORME DIARIO MAQUINARIA'!$Z473</f>
        <v>0</v>
      </c>
      <c r="AC473" s="106"/>
      <c r="AD473" s="106"/>
      <c r="AE473" s="106" t="str">
        <f>IF(AD473-AC473=0,"",AD473-AC473)</f>
        <v/>
      </c>
      <c r="AF473" s="106"/>
      <c r="AG473" s="106"/>
      <c r="AH473" s="106" t="str">
        <f>IF(AG473-AF473=0,"",AG473-AF473)</f>
        <v/>
      </c>
      <c r="AI473" s="106"/>
      <c r="AJ473" s="106"/>
      <c r="AK473" s="106"/>
      <c r="AL473" s="106"/>
      <c r="AM473" s="106" t="str">
        <f>IF((AK473+AJ473)-AL473=0,"",(AK473+AJ473)-AL473)</f>
        <v/>
      </c>
      <c r="AN473" s="120" t="str">
        <f>IF(OR(AM473="",V473="",V473=0),"",ROUND(AM473/V473,2))</f>
        <v/>
      </c>
      <c r="AO473" s="106" t="str">
        <f>IF(OR(Y473="",AM473="",AM473=0),"",ROUND(Y473/AM473,2))</f>
        <v/>
      </c>
      <c r="AP473" s="106" t="str">
        <f>IF(OR(AM473="",Y473="",Y473=0),"",ROUND(AM473/Y473,2))</f>
        <v/>
      </c>
      <c r="AQ473" s="106" t="str">
        <f>IF(OR(L473="",V473="",V473=0),"",ROUND(L473/V473,1))</f>
        <v/>
      </c>
      <c r="AR473" s="106" t="str">
        <f>IF(OR('INFORME DIARIO MAQUINARIA'!$O473="",'INFORME DIARIO MAQUINARIA'!$AH473="",'INFORME DIARIO MAQUINARIA'!$AH473=0),"",ROUND('INFORME DIARIO MAQUINARIA'!$O473/'INFORME DIARIO MAQUINARIA'!$AH473,1))</f>
        <v/>
      </c>
      <c r="AS473" s="189" t="str">
        <f>IFERROR(IF(OR(V473="",AE473="",V473&lt;=0,AE473&lt;0),"",AE473/V473),"")</f>
        <v/>
      </c>
      <c r="AT473" s="106"/>
      <c r="AU473" s="106" t="s">
        <v>133</v>
      </c>
      <c r="AV473" s="106" t="s">
        <v>220</v>
      </c>
      <c r="AW473" s="106"/>
      <c r="AX473" s="106"/>
      <c r="AY473" s="106"/>
      <c r="AZ473" s="121" t="s">
        <v>271</v>
      </c>
    </row>
    <row r="474" spans="2:52" ht="42.75" hidden="1" customHeight="1" x14ac:dyDescent="0.25">
      <c r="B474" s="310">
        <v>46252</v>
      </c>
      <c r="C474" s="309" t="s">
        <v>59</v>
      </c>
      <c r="D474" s="201">
        <v>1</v>
      </c>
      <c r="E474" s="201" t="s">
        <v>228</v>
      </c>
      <c r="F474" s="201" t="s">
        <v>354</v>
      </c>
      <c r="G474" s="201">
        <v>6</v>
      </c>
      <c r="H474" s="201" t="s">
        <v>465</v>
      </c>
      <c r="I474" s="201">
        <v>307</v>
      </c>
      <c r="J474" s="201"/>
      <c r="K474" s="201" t="s">
        <v>307</v>
      </c>
      <c r="L474" s="201"/>
      <c r="M474" s="201"/>
      <c r="N474" s="201">
        <v>8</v>
      </c>
      <c r="O474" s="201">
        <v>96</v>
      </c>
      <c r="P474" s="209"/>
      <c r="Q474" s="205"/>
      <c r="R474" s="204"/>
      <c r="S474" s="204">
        <f>'INFORME DIARIO MAQUINARIA'!$R474-'INFORME DIARIO MAQUINARIA'!$Q474</f>
        <v>0</v>
      </c>
      <c r="T474" s="203"/>
      <c r="U474" s="106"/>
      <c r="V474" s="106" t="str">
        <f>IF(U474-T474=0,"",U474-T474)</f>
        <v/>
      </c>
      <c r="W474" s="100">
        <v>155662</v>
      </c>
      <c r="X474" s="100">
        <v>155743</v>
      </c>
      <c r="Y474" s="106">
        <f>IF(X474-W474=0,"",X474-W474)</f>
        <v>81</v>
      </c>
      <c r="Z474" s="106"/>
      <c r="AA474" s="106"/>
      <c r="AB474" s="106">
        <f>'INFORME DIARIO MAQUINARIA'!$AA474-'INFORME DIARIO MAQUINARIA'!$Z474</f>
        <v>0</v>
      </c>
      <c r="AC474" s="106"/>
      <c r="AD474" s="106"/>
      <c r="AE474" s="106" t="str">
        <f>IF(AD474-AC474=0,"",AD474-AC474)</f>
        <v/>
      </c>
      <c r="AF474" s="106"/>
      <c r="AG474" s="106"/>
      <c r="AH474" s="106" t="str">
        <f>IF(AG474-AF474=0,"",AG474-AF474)</f>
        <v/>
      </c>
      <c r="AI474" s="106"/>
      <c r="AJ474" s="106"/>
      <c r="AK474" s="106"/>
      <c r="AL474" s="106"/>
      <c r="AM474" s="106" t="str">
        <f>IF((AK474+AJ474)-AL474=0,"",(AK474+AJ474)-AL474)</f>
        <v/>
      </c>
      <c r="AN474" s="120" t="str">
        <f>IF(OR(AM474="",V474="",V474=0),"",ROUND(AM474/V474,2))</f>
        <v/>
      </c>
      <c r="AO474" s="106" t="str">
        <f>IF(OR(Y474="",AM474="",AM474=0),"",ROUND(Y474/AM474,2))</f>
        <v/>
      </c>
      <c r="AP474" s="106" t="str">
        <f>IF(OR(AM474="",Y474="",Y474=0),"",ROUND(AM474/Y474,2))</f>
        <v/>
      </c>
      <c r="AQ474" s="106" t="str">
        <f>IF(OR(L474="",V474="",V474=0),"",ROUND(L474/V474,1))</f>
        <v/>
      </c>
      <c r="AR474" s="106" t="str">
        <f>IF(OR('INFORME DIARIO MAQUINARIA'!$O474="",'INFORME DIARIO MAQUINARIA'!$AH474="",'INFORME DIARIO MAQUINARIA'!$AH474=0),"",ROUND('INFORME DIARIO MAQUINARIA'!$O474/'INFORME DIARIO MAQUINARIA'!$AH474,1))</f>
        <v/>
      </c>
      <c r="AS474" s="189" t="str">
        <f>IFERROR(IF(OR(V474="",AE474="",V474&lt;=0,AE474&lt;0),"",AE474/V474),"")</f>
        <v/>
      </c>
      <c r="AT474" s="106"/>
      <c r="AU474" s="106" t="s">
        <v>133</v>
      </c>
      <c r="AV474" s="106" t="s">
        <v>220</v>
      </c>
      <c r="AW474" s="106"/>
      <c r="AX474" s="106"/>
      <c r="AY474" s="106"/>
      <c r="AZ474" s="121" t="s">
        <v>271</v>
      </c>
    </row>
    <row r="475" spans="2:52" ht="46.5" hidden="1" customHeight="1" thickBot="1" x14ac:dyDescent="0.3">
      <c r="B475" s="308">
        <v>46252</v>
      </c>
      <c r="C475" s="307" t="s">
        <v>59</v>
      </c>
      <c r="D475" s="207">
        <v>1</v>
      </c>
      <c r="E475" s="207" t="s">
        <v>195</v>
      </c>
      <c r="F475" s="207" t="s">
        <v>221</v>
      </c>
      <c r="G475" s="207">
        <v>6</v>
      </c>
      <c r="H475" s="207" t="s">
        <v>465</v>
      </c>
      <c r="I475" s="207">
        <v>307</v>
      </c>
      <c r="J475" s="207"/>
      <c r="K475" s="207" t="s">
        <v>307</v>
      </c>
      <c r="L475" s="207"/>
      <c r="M475" s="207"/>
      <c r="N475" s="207">
        <v>8</v>
      </c>
      <c r="O475" s="207">
        <v>96</v>
      </c>
      <c r="P475" s="206"/>
      <c r="Q475" s="205"/>
      <c r="R475" s="204"/>
      <c r="S475" s="204">
        <f>'INFORME DIARIO MAQUINARIA'!$R475-'INFORME DIARIO MAQUINARIA'!$Q475</f>
        <v>0</v>
      </c>
      <c r="T475" s="203"/>
      <c r="U475" s="106"/>
      <c r="V475" s="106" t="str">
        <f>IF(U475-T475=0,"",U475-T475)</f>
        <v/>
      </c>
      <c r="W475" s="100">
        <v>22016</v>
      </c>
      <c r="X475" s="100">
        <v>22082</v>
      </c>
      <c r="Y475" s="106">
        <f>IF(X475-W475=0,"",X475-W475)</f>
        <v>66</v>
      </c>
      <c r="Z475" s="106"/>
      <c r="AA475" s="106"/>
      <c r="AB475" s="106">
        <f>'INFORME DIARIO MAQUINARIA'!$AA475-'INFORME DIARIO MAQUINARIA'!$Z475</f>
        <v>0</v>
      </c>
      <c r="AC475" s="106"/>
      <c r="AD475" s="106"/>
      <c r="AE475" s="106" t="str">
        <f>IF(AD475-AC475=0,"",AD475-AC475)</f>
        <v/>
      </c>
      <c r="AF475" s="106"/>
      <c r="AG475" s="106"/>
      <c r="AH475" s="106" t="str">
        <f>IF(AG475-AF475=0,"",AG475-AF475)</f>
        <v/>
      </c>
      <c r="AI475" s="106"/>
      <c r="AJ475" s="106"/>
      <c r="AK475" s="106"/>
      <c r="AL475" s="106"/>
      <c r="AM475" s="106" t="str">
        <f>IF((AK475+AJ475)-AL475=0,"",(AK475+AJ475)-AL475)</f>
        <v/>
      </c>
      <c r="AN475" s="120" t="str">
        <f>IF(OR(AM475="",V475="",V475=0),"",ROUND(AM475/V475,2))</f>
        <v/>
      </c>
      <c r="AO475" s="106" t="str">
        <f>IF(OR(Y475="",AM475="",AM475=0),"",ROUND(Y475/AM475,2))</f>
        <v/>
      </c>
      <c r="AP475" s="106" t="str">
        <f>IF(OR(AM475="",Y475="",Y475=0),"",ROUND(AM475/Y475,2))</f>
        <v/>
      </c>
      <c r="AQ475" s="106" t="str">
        <f>IF(OR(L475="",V475="",V475=0),"",ROUND(L475/V475,1))</f>
        <v/>
      </c>
      <c r="AR475" s="106" t="str">
        <f>IF(OR('INFORME DIARIO MAQUINARIA'!$O475="",'INFORME DIARIO MAQUINARIA'!$AH475="",'INFORME DIARIO MAQUINARIA'!$AH475=0),"",ROUND('INFORME DIARIO MAQUINARIA'!$O475/'INFORME DIARIO MAQUINARIA'!$AH475,1))</f>
        <v/>
      </c>
      <c r="AS475" s="189" t="str">
        <f>IFERROR(IF(OR(V475="",AE475="",V475&lt;=0,AE475&lt;0),"",AE475/V475),"")</f>
        <v/>
      </c>
      <c r="AT475" s="106"/>
      <c r="AU475" s="106" t="s">
        <v>133</v>
      </c>
      <c r="AV475" s="106" t="s">
        <v>446</v>
      </c>
      <c r="AW475" s="106"/>
      <c r="AX475" s="106"/>
      <c r="AY475" s="106"/>
      <c r="AZ475" s="121" t="s">
        <v>271</v>
      </c>
    </row>
    <row r="476" spans="2:52" ht="69" hidden="1" customHeight="1" x14ac:dyDescent="0.25">
      <c r="B476" s="312">
        <v>46252</v>
      </c>
      <c r="C476" s="311" t="s">
        <v>59</v>
      </c>
      <c r="D476" s="212">
        <v>1</v>
      </c>
      <c r="E476" s="212" t="s">
        <v>170</v>
      </c>
      <c r="F476" s="212" t="s">
        <v>163</v>
      </c>
      <c r="G476" s="212">
        <v>7</v>
      </c>
      <c r="H476" s="212" t="s">
        <v>475</v>
      </c>
      <c r="I476" s="212">
        <v>289</v>
      </c>
      <c r="J476" s="212"/>
      <c r="K476" s="212" t="s">
        <v>474</v>
      </c>
      <c r="L476" s="212">
        <v>1500</v>
      </c>
      <c r="M476" s="212"/>
      <c r="N476" s="212"/>
      <c r="O476" s="212"/>
      <c r="P476" s="211"/>
      <c r="Q476" s="205"/>
      <c r="R476" s="204"/>
      <c r="S476" s="204">
        <f>'INFORME DIARIO MAQUINARIA'!$R476-'INFORME DIARIO MAQUINARIA'!$Q476</f>
        <v>0</v>
      </c>
      <c r="T476" s="203"/>
      <c r="U476" s="106"/>
      <c r="V476" s="106" t="str">
        <f>IF(U476-T476=0,"",U476-T476)</f>
        <v/>
      </c>
      <c r="W476" s="106"/>
      <c r="X476" s="106"/>
      <c r="Y476" s="106" t="str">
        <f>IF(X476-W476=0,"",X476-W476)</f>
        <v/>
      </c>
      <c r="Z476" s="106"/>
      <c r="AA476" s="106"/>
      <c r="AB476" s="106">
        <f>'INFORME DIARIO MAQUINARIA'!$AA476-'INFORME DIARIO MAQUINARIA'!$Z476</f>
        <v>0</v>
      </c>
      <c r="AC476" s="106"/>
      <c r="AD476" s="106"/>
      <c r="AE476" s="106" t="str">
        <f>IF(AD476-AC476=0,"",AD476-AC476)</f>
        <v/>
      </c>
      <c r="AF476" s="106"/>
      <c r="AG476" s="106"/>
      <c r="AH476" s="106" t="str">
        <f>IF(AG476-AF476=0,"",AG476-AF476)</f>
        <v/>
      </c>
      <c r="AI476" s="106"/>
      <c r="AJ476" s="106"/>
      <c r="AK476" s="106"/>
      <c r="AL476" s="106"/>
      <c r="AM476" s="106" t="str">
        <f>IF((AK476+AJ476)-AL476=0,"",(AK476+AJ476)-AL476)</f>
        <v/>
      </c>
      <c r="AN476" s="120" t="str">
        <f>IF(OR(AM476="",V476="",V476=0),"",ROUND(AM476/V476,2))</f>
        <v/>
      </c>
      <c r="AO476" s="106" t="str">
        <f>IF(OR(Y476="",AM476="",AM476=0),"",ROUND(Y476/AM476,2))</f>
        <v/>
      </c>
      <c r="AP476" s="106" t="str">
        <f>IF(OR(AM476="",Y476="",Y476=0),"",ROUND(AM476/Y476,2))</f>
        <v/>
      </c>
      <c r="AQ476" s="106" t="str">
        <f>IF(OR(L476="",V476="",V476=0),"",ROUND(L476/V476,1))</f>
        <v/>
      </c>
      <c r="AR476" s="106" t="str">
        <f>IF(OR('INFORME DIARIO MAQUINARIA'!$O476="",'INFORME DIARIO MAQUINARIA'!$AH476="",'INFORME DIARIO MAQUINARIA'!$AH476=0),"",ROUND('INFORME DIARIO MAQUINARIA'!$O476/'INFORME DIARIO MAQUINARIA'!$AH476,1))</f>
        <v/>
      </c>
      <c r="AS476" s="189" t="str">
        <f>IFERROR(IF(OR(V476="",AE476="",V476&lt;=0,AE476&lt;0),"",AE476/V476),"")</f>
        <v/>
      </c>
      <c r="AT476" s="106"/>
      <c r="AU476" s="106"/>
      <c r="AV476" s="106"/>
      <c r="AW476" s="106"/>
      <c r="AX476" s="106"/>
      <c r="AY476" s="106"/>
      <c r="AZ476" s="121"/>
    </row>
    <row r="477" spans="2:52" ht="42" hidden="1" customHeight="1" x14ac:dyDescent="0.25">
      <c r="B477" s="310">
        <v>46252</v>
      </c>
      <c r="C477" s="309" t="s">
        <v>59</v>
      </c>
      <c r="D477" s="201">
        <v>1</v>
      </c>
      <c r="E477" s="201" t="s">
        <v>82</v>
      </c>
      <c r="F477" s="201" t="s">
        <v>239</v>
      </c>
      <c r="G477" s="201">
        <v>7</v>
      </c>
      <c r="H477" s="201" t="s">
        <v>475</v>
      </c>
      <c r="I477" s="201">
        <v>189</v>
      </c>
      <c r="J477" s="201"/>
      <c r="K477" s="201" t="s">
        <v>477</v>
      </c>
      <c r="L477" s="201"/>
      <c r="M477" s="201"/>
      <c r="N477" s="201">
        <v>10</v>
      </c>
      <c r="O477" s="201">
        <v>120</v>
      </c>
      <c r="P477" s="209"/>
      <c r="Q477" s="205"/>
      <c r="R477" s="204"/>
      <c r="S477" s="204">
        <f>'INFORME DIARIO MAQUINARIA'!$R477-'INFORME DIARIO MAQUINARIA'!$Q477</f>
        <v>0</v>
      </c>
      <c r="T477" s="203"/>
      <c r="U477" s="106"/>
      <c r="V477" s="106" t="str">
        <f>IF(U477-T477=0,"",U477-T477)</f>
        <v/>
      </c>
      <c r="W477" s="106"/>
      <c r="X477" s="106"/>
      <c r="Y477" s="106" t="str">
        <f>IF(X477-W477=0,"",X477-W477)</f>
        <v/>
      </c>
      <c r="Z477" s="106"/>
      <c r="AA477" s="106"/>
      <c r="AB477" s="106">
        <f>'INFORME DIARIO MAQUINARIA'!$AA477-'INFORME DIARIO MAQUINARIA'!$Z477</f>
        <v>0</v>
      </c>
      <c r="AC477" s="106"/>
      <c r="AD477" s="106"/>
      <c r="AE477" s="106" t="str">
        <f>IF(AD477-AC477=0,"",AD477-AC477)</f>
        <v/>
      </c>
      <c r="AF477" s="106"/>
      <c r="AG477" s="106"/>
      <c r="AH477" s="106" t="str">
        <f>IF(AG477-AF477=0,"",AG477-AF477)</f>
        <v/>
      </c>
      <c r="AI477" s="106"/>
      <c r="AJ477" s="106"/>
      <c r="AK477" s="106"/>
      <c r="AL477" s="106"/>
      <c r="AM477" s="106" t="str">
        <f>IF((AK477+AJ477)-AL477=0,"",(AK477+AJ477)-AL477)</f>
        <v/>
      </c>
      <c r="AN477" s="120" t="str">
        <f>IF(OR(AM477="",V477="",V477=0),"",ROUND(AM477/V477,2))</f>
        <v/>
      </c>
      <c r="AO477" s="106" t="str">
        <f>IF(OR(Y477="",AM477="",AM477=0),"",ROUND(Y477/AM477,2))</f>
        <v/>
      </c>
      <c r="AP477" s="106" t="str">
        <f>IF(OR(AM477="",Y477="",Y477=0),"",ROUND(AM477/Y477,2))</f>
        <v/>
      </c>
      <c r="AQ477" s="106" t="str">
        <f>IF(OR(L477="",V477="",V477=0),"",ROUND(L477/V477,1))</f>
        <v/>
      </c>
      <c r="AR477" s="106" t="str">
        <f>IF(OR('INFORME DIARIO MAQUINARIA'!$O477="",'INFORME DIARIO MAQUINARIA'!$AH477="",'INFORME DIARIO MAQUINARIA'!$AH477=0),"",ROUND('INFORME DIARIO MAQUINARIA'!$O477/'INFORME DIARIO MAQUINARIA'!$AH477,1))</f>
        <v/>
      </c>
      <c r="AS477" s="189" t="str">
        <f>IFERROR(IF(OR(V477="",AE477="",V477&lt;=0,AE477&lt;0),"",AE477/V477),"")</f>
        <v/>
      </c>
      <c r="AT477" s="106"/>
      <c r="AU477" s="106"/>
      <c r="AV477" s="106"/>
      <c r="AW477" s="106"/>
      <c r="AX477" s="106"/>
      <c r="AY477" s="106"/>
      <c r="AZ477" s="121"/>
    </row>
    <row r="478" spans="2:52" ht="47.25" hidden="1" customHeight="1" x14ac:dyDescent="0.25">
      <c r="B478" s="310">
        <v>46252</v>
      </c>
      <c r="C478" s="309" t="s">
        <v>59</v>
      </c>
      <c r="D478" s="201">
        <v>1</v>
      </c>
      <c r="E478" s="201" t="s">
        <v>104</v>
      </c>
      <c r="F478" s="201" t="s">
        <v>103</v>
      </c>
      <c r="G478" s="201">
        <v>7</v>
      </c>
      <c r="H478" s="201" t="s">
        <v>475</v>
      </c>
      <c r="I478" s="201">
        <v>289</v>
      </c>
      <c r="J478" s="201"/>
      <c r="K478" s="201" t="s">
        <v>182</v>
      </c>
      <c r="L478" s="201"/>
      <c r="M478" s="201">
        <v>240</v>
      </c>
      <c r="N478" s="201"/>
      <c r="O478" s="201"/>
      <c r="P478" s="209"/>
      <c r="Q478" s="205"/>
      <c r="R478" s="204"/>
      <c r="S478" s="204">
        <f>'INFORME DIARIO MAQUINARIA'!$R478-'INFORME DIARIO MAQUINARIA'!$Q478</f>
        <v>0</v>
      </c>
      <c r="T478" s="203"/>
      <c r="U478" s="106"/>
      <c r="V478" s="106" t="str">
        <f>IF(U478-T478=0,"",U478-T478)</f>
        <v/>
      </c>
      <c r="W478" s="106"/>
      <c r="X478" s="106"/>
      <c r="Y478" s="106" t="str">
        <f>IF(X478-W478=0,"",X478-W478)</f>
        <v/>
      </c>
      <c r="Z478" s="106"/>
      <c r="AA478" s="106"/>
      <c r="AB478" s="106">
        <f>'INFORME DIARIO MAQUINARIA'!$AA478-'INFORME DIARIO MAQUINARIA'!$Z478</f>
        <v>0</v>
      </c>
      <c r="AC478" s="106"/>
      <c r="AD478" s="106"/>
      <c r="AE478" s="106" t="str">
        <f>IF(AD478-AC478=0,"",AD478-AC478)</f>
        <v/>
      </c>
      <c r="AF478" s="106"/>
      <c r="AG478" s="106"/>
      <c r="AH478" s="106" t="str">
        <f>IF(AG478-AF478=0,"",AG478-AF478)</f>
        <v/>
      </c>
      <c r="AI478" s="106"/>
      <c r="AJ478" s="106"/>
      <c r="AK478" s="106"/>
      <c r="AL478" s="106"/>
      <c r="AM478" s="106" t="str">
        <f>IF((AK478+AJ478)-AL478=0,"",(AK478+AJ478)-AL478)</f>
        <v/>
      </c>
      <c r="AN478" s="120" t="str">
        <f>IF(OR(AM478="",V478="",V478=0),"",ROUND(AM478/V478,2))</f>
        <v/>
      </c>
      <c r="AO478" s="106" t="str">
        <f>IF(OR(Y478="",AM478="",AM478=0),"",ROUND(Y478/AM478,2))</f>
        <v/>
      </c>
      <c r="AP478" s="106" t="str">
        <f>IF(OR(AM478="",Y478="",Y478=0),"",ROUND(AM478/Y478,2))</f>
        <v/>
      </c>
      <c r="AQ478" s="106" t="str">
        <f>IF(OR(L478="",V478="",V478=0),"",ROUND(L478/V478,1))</f>
        <v/>
      </c>
      <c r="AR478" s="106" t="str">
        <f>IF(OR('INFORME DIARIO MAQUINARIA'!$O478="",'INFORME DIARIO MAQUINARIA'!$AH478="",'INFORME DIARIO MAQUINARIA'!$AH478=0),"",ROUND('INFORME DIARIO MAQUINARIA'!$O478/'INFORME DIARIO MAQUINARIA'!$AH478,1))</f>
        <v/>
      </c>
      <c r="AS478" s="189" t="str">
        <f>IFERROR(IF(OR(V478="",AE478="",V478&lt;=0,AE478&lt;0),"",AE478/V478),"")</f>
        <v/>
      </c>
      <c r="AT478" s="106"/>
      <c r="AU478" s="106"/>
      <c r="AV478" s="106"/>
      <c r="AW478" s="106"/>
      <c r="AX478" s="106"/>
      <c r="AY478" s="106"/>
      <c r="AZ478" s="121"/>
    </row>
    <row r="479" spans="2:52" ht="55.5" hidden="1" customHeight="1" x14ac:dyDescent="0.25">
      <c r="B479" s="310">
        <v>46252</v>
      </c>
      <c r="C479" s="309" t="s">
        <v>59</v>
      </c>
      <c r="D479" s="201">
        <v>1</v>
      </c>
      <c r="E479" s="201" t="s">
        <v>367</v>
      </c>
      <c r="F479" s="201" t="s">
        <v>323</v>
      </c>
      <c r="G479" s="201">
        <v>7</v>
      </c>
      <c r="H479" s="201" t="s">
        <v>476</v>
      </c>
      <c r="I479" s="201">
        <v>264</v>
      </c>
      <c r="J479" s="201"/>
      <c r="K479" s="201" t="s">
        <v>365</v>
      </c>
      <c r="L479" s="201">
        <v>1200</v>
      </c>
      <c r="M479" s="201"/>
      <c r="N479" s="201"/>
      <c r="O479" s="201"/>
      <c r="P479" s="209"/>
      <c r="Q479" s="205"/>
      <c r="R479" s="204"/>
      <c r="S479" s="204">
        <f>'INFORME DIARIO MAQUINARIA'!$R479-'INFORME DIARIO MAQUINARIA'!$Q479</f>
        <v>0</v>
      </c>
      <c r="T479" s="203"/>
      <c r="U479" s="106"/>
      <c r="V479" s="106" t="str">
        <f>IF(U479-T479=0,"",U479-T479)</f>
        <v/>
      </c>
      <c r="W479" s="106"/>
      <c r="X479" s="106"/>
      <c r="Y479" s="106" t="str">
        <f>IF(X479-W479=0,"",X479-W479)</f>
        <v/>
      </c>
      <c r="Z479" s="106"/>
      <c r="AA479" s="106"/>
      <c r="AB479" s="106">
        <f>'INFORME DIARIO MAQUINARIA'!$AA479-'INFORME DIARIO MAQUINARIA'!$Z479</f>
        <v>0</v>
      </c>
      <c r="AC479" s="106"/>
      <c r="AD479" s="106"/>
      <c r="AE479" s="106" t="str">
        <f>IF(AD479-AC479=0,"",AD479-AC479)</f>
        <v/>
      </c>
      <c r="AF479" s="106"/>
      <c r="AG479" s="106"/>
      <c r="AH479" s="106" t="str">
        <f>IF(AG479-AF479=0,"",AG479-AF479)</f>
        <v/>
      </c>
      <c r="AI479" s="106"/>
      <c r="AJ479" s="106"/>
      <c r="AK479" s="106"/>
      <c r="AL479" s="106"/>
      <c r="AM479" s="106" t="str">
        <f>IF((AK479+AJ479)-AL479=0,"",(AK479+AJ479)-AL479)</f>
        <v/>
      </c>
      <c r="AN479" s="120" t="str">
        <f>IF(OR(AM479="",V479="",V479=0),"",ROUND(AM479/V479,2))</f>
        <v/>
      </c>
      <c r="AO479" s="106" t="str">
        <f>IF(OR(Y479="",AM479="",AM479=0),"",ROUND(Y479/AM479,2))</f>
        <v/>
      </c>
      <c r="AP479" s="106" t="str">
        <f>IF(OR(AM479="",Y479="",Y479=0),"",ROUND(AM479/Y479,2))</f>
        <v/>
      </c>
      <c r="AQ479" s="106" t="str">
        <f>IF(OR(L479="",V479="",V479=0),"",ROUND(L479/V479,1))</f>
        <v/>
      </c>
      <c r="AR479" s="106" t="str">
        <f>IF(OR('INFORME DIARIO MAQUINARIA'!$O479="",'INFORME DIARIO MAQUINARIA'!$AH479="",'INFORME DIARIO MAQUINARIA'!$AH479=0),"",ROUND('INFORME DIARIO MAQUINARIA'!$O479/'INFORME DIARIO MAQUINARIA'!$AH479,1))</f>
        <v/>
      </c>
      <c r="AS479" s="189" t="str">
        <f>IFERROR(IF(OR(V479="",AE479="",V479&lt;=0,AE479&lt;0),"",AE479/V479),"")</f>
        <v/>
      </c>
      <c r="AT479" s="106"/>
      <c r="AU479" s="106"/>
      <c r="AV479" s="106"/>
      <c r="AW479" s="106"/>
      <c r="AX479" s="106"/>
      <c r="AY479" s="106"/>
      <c r="AZ479" s="121"/>
    </row>
    <row r="480" spans="2:52" ht="47.25" hidden="1" customHeight="1" thickBot="1" x14ac:dyDescent="0.3">
      <c r="B480" s="310">
        <v>46252</v>
      </c>
      <c r="C480" s="309" t="s">
        <v>59</v>
      </c>
      <c r="D480" s="201">
        <v>1</v>
      </c>
      <c r="E480" s="201" t="s">
        <v>131</v>
      </c>
      <c r="F480" s="201" t="s">
        <v>130</v>
      </c>
      <c r="G480" s="201">
        <v>7</v>
      </c>
      <c r="H480" s="201" t="s">
        <v>475</v>
      </c>
      <c r="I480" s="201">
        <v>289</v>
      </c>
      <c r="J480" s="201"/>
      <c r="K480" s="201" t="s">
        <v>429</v>
      </c>
      <c r="L480" s="201"/>
      <c r="M480" s="201"/>
      <c r="N480" s="201">
        <v>10</v>
      </c>
      <c r="O480" s="201">
        <v>120</v>
      </c>
      <c r="P480" s="209"/>
      <c r="Q480" s="205"/>
      <c r="R480" s="204"/>
      <c r="S480" s="204">
        <f>'INFORME DIARIO MAQUINARIA'!$R480-'INFORME DIARIO MAQUINARIA'!$Q480</f>
        <v>0</v>
      </c>
      <c r="T480" s="203"/>
      <c r="U480" s="106"/>
      <c r="V480" s="106" t="str">
        <f>IF(U480-T480=0,"",U480-T480)</f>
        <v/>
      </c>
      <c r="W480" s="106"/>
      <c r="X480" s="106"/>
      <c r="Y480" s="106" t="str">
        <f>IF(X480-W480=0,"",X480-W480)</f>
        <v/>
      </c>
      <c r="Z480" s="106"/>
      <c r="AA480" s="106"/>
      <c r="AB480" s="106">
        <f>'INFORME DIARIO MAQUINARIA'!$AA480-'INFORME DIARIO MAQUINARIA'!$Z480</f>
        <v>0</v>
      </c>
      <c r="AC480" s="106"/>
      <c r="AD480" s="106"/>
      <c r="AE480" s="106" t="str">
        <f>IF(AD480-AC480=0,"",AD480-AC480)</f>
        <v/>
      </c>
      <c r="AF480" s="106"/>
      <c r="AG480" s="106"/>
      <c r="AH480" s="106" t="str">
        <f>IF(AG480-AF480=0,"",AG480-AF480)</f>
        <v/>
      </c>
      <c r="AI480" s="106"/>
      <c r="AJ480" s="106"/>
      <c r="AK480" s="106"/>
      <c r="AL480" s="106"/>
      <c r="AM480" s="106" t="str">
        <f>IF((AK480+AJ480)-AL480=0,"",(AK480+AJ480)-AL480)</f>
        <v/>
      </c>
      <c r="AN480" s="120" t="str">
        <f>IF(OR(AM480="",V480="",V480=0),"",ROUND(AM480/V480,2))</f>
        <v/>
      </c>
      <c r="AO480" s="106" t="str">
        <f>IF(OR(Y480="",AM480="",AM480=0),"",ROUND(Y480/AM480,2))</f>
        <v/>
      </c>
      <c r="AP480" s="106" t="str">
        <f>IF(OR(AM480="",Y480="",Y480=0),"",ROUND(AM480/Y480,2))</f>
        <v/>
      </c>
      <c r="AQ480" s="106" t="str">
        <f>IF(OR(L480="",V480="",V480=0),"",ROUND(L480/V480,1))</f>
        <v/>
      </c>
      <c r="AR480" s="106" t="str">
        <f>IF(OR('INFORME DIARIO MAQUINARIA'!$O480="",'INFORME DIARIO MAQUINARIA'!$AH480="",'INFORME DIARIO MAQUINARIA'!$AH480=0),"",ROUND('INFORME DIARIO MAQUINARIA'!$O480/'INFORME DIARIO MAQUINARIA'!$AH480,1))</f>
        <v/>
      </c>
      <c r="AS480" s="189" t="str">
        <f>IFERROR(IF(OR(V480="",AE480="",V480&lt;=0,AE480&lt;0),"",AE480/V480),"")</f>
        <v/>
      </c>
      <c r="AT480" s="106"/>
      <c r="AU480" s="106"/>
      <c r="AV480" s="106"/>
      <c r="AW480" s="106"/>
      <c r="AX480" s="106"/>
      <c r="AY480" s="106"/>
      <c r="AZ480" s="121"/>
    </row>
    <row r="481" spans="1:53" ht="55.5" hidden="1" customHeight="1" x14ac:dyDescent="0.25">
      <c r="B481" s="312">
        <v>46252</v>
      </c>
      <c r="C481" s="311" t="s">
        <v>59</v>
      </c>
      <c r="D481" s="212">
        <v>1</v>
      </c>
      <c r="E481" s="212" t="s">
        <v>382</v>
      </c>
      <c r="F481" s="212" t="s">
        <v>381</v>
      </c>
      <c r="G481" s="212">
        <v>10</v>
      </c>
      <c r="H481" s="212" t="s">
        <v>472</v>
      </c>
      <c r="I481" s="212">
        <v>289</v>
      </c>
      <c r="J481" s="212"/>
      <c r="K481" s="212" t="s">
        <v>474</v>
      </c>
      <c r="L481" s="212">
        <v>1040</v>
      </c>
      <c r="M481" s="212"/>
      <c r="N481" s="212"/>
      <c r="O481" s="212"/>
      <c r="P481" s="211"/>
      <c r="Q481" s="205"/>
      <c r="R481" s="204"/>
      <c r="S481" s="204">
        <f>'INFORME DIARIO MAQUINARIA'!$R481-'INFORME DIARIO MAQUINARIA'!$Q481</f>
        <v>0</v>
      </c>
      <c r="T481" s="203"/>
      <c r="U481" s="106"/>
      <c r="V481" s="106" t="str">
        <f>IF(U481-T481=0,"",U481-T481)</f>
        <v/>
      </c>
      <c r="W481" s="106"/>
      <c r="X481" s="106"/>
      <c r="Y481" s="106" t="str">
        <f>IF(X481-W481=0,"",X481-W481)</f>
        <v/>
      </c>
      <c r="Z481" s="106"/>
      <c r="AA481" s="106"/>
      <c r="AB481" s="106">
        <f>'INFORME DIARIO MAQUINARIA'!$AA481-'INFORME DIARIO MAQUINARIA'!$Z481</f>
        <v>0</v>
      </c>
      <c r="AC481" s="106"/>
      <c r="AD481" s="106"/>
      <c r="AE481" s="106" t="str">
        <f>IF(AD481-AC481=0,"",AD481-AC481)</f>
        <v/>
      </c>
      <c r="AF481" s="106"/>
      <c r="AG481" s="106"/>
      <c r="AH481" s="106" t="str">
        <f>IF(AG481-AF481=0,"",AG481-AF481)</f>
        <v/>
      </c>
      <c r="AI481" s="106"/>
      <c r="AJ481" s="106"/>
      <c r="AK481" s="106"/>
      <c r="AL481" s="106"/>
      <c r="AM481" s="106" t="str">
        <f>IF((AK481+AJ481)-AL481=0,"",(AK481+AJ481)-AL481)</f>
        <v/>
      </c>
      <c r="AN481" s="120" t="str">
        <f>IF(OR(AM481="",V481="",V481=0),"",ROUND(AM481/V481,2))</f>
        <v/>
      </c>
      <c r="AO481" s="106" t="str">
        <f>IF(OR(Y481="",AM481="",AM481=0),"",ROUND(Y481/AM481,2))</f>
        <v/>
      </c>
      <c r="AP481" s="106" t="str">
        <f>IF(OR(AM481="",Y481="",Y481=0),"",ROUND(AM481/Y481,2))</f>
        <v/>
      </c>
      <c r="AQ481" s="106" t="str">
        <f>IF(OR(L481="",V481="",V481=0),"",ROUND(L481/V481,1))</f>
        <v/>
      </c>
      <c r="AR481" s="106" t="str">
        <f>IF(OR('INFORME DIARIO MAQUINARIA'!$O481="",'INFORME DIARIO MAQUINARIA'!$AH481="",'INFORME DIARIO MAQUINARIA'!$AH481=0),"",ROUND('INFORME DIARIO MAQUINARIA'!$O481/'INFORME DIARIO MAQUINARIA'!$AH481,1))</f>
        <v/>
      </c>
      <c r="AS481" s="189" t="str">
        <f>IFERROR(IF(OR(V481="",AE481="",V481&lt;=0,AE481&lt;0),"",AE481/V481),"")</f>
        <v/>
      </c>
      <c r="AT481" s="106"/>
      <c r="AU481" s="106"/>
      <c r="AV481" s="106"/>
      <c r="AW481" s="106"/>
      <c r="AX481" s="106"/>
      <c r="AY481" s="106"/>
      <c r="AZ481" s="121"/>
    </row>
    <row r="482" spans="1:53" ht="48.75" hidden="1" customHeight="1" x14ac:dyDescent="0.25">
      <c r="B482" s="310">
        <v>46252</v>
      </c>
      <c r="C482" s="309" t="s">
        <v>59</v>
      </c>
      <c r="D482" s="201">
        <v>1</v>
      </c>
      <c r="E482" s="201" t="s">
        <v>86</v>
      </c>
      <c r="F482" s="201" t="s">
        <v>473</v>
      </c>
      <c r="G482" s="201">
        <v>10</v>
      </c>
      <c r="H482" s="201" t="s">
        <v>472</v>
      </c>
      <c r="I482" s="201">
        <v>289</v>
      </c>
      <c r="J482" s="201"/>
      <c r="K482" s="201" t="s">
        <v>429</v>
      </c>
      <c r="L482" s="201"/>
      <c r="M482" s="201"/>
      <c r="N482" s="201">
        <v>5</v>
      </c>
      <c r="O482" s="201">
        <v>60</v>
      </c>
      <c r="P482" s="209"/>
      <c r="Q482" s="205"/>
      <c r="R482" s="204"/>
      <c r="S482" s="204">
        <f>'INFORME DIARIO MAQUINARIA'!$R482-'INFORME DIARIO MAQUINARIA'!$Q482</f>
        <v>0</v>
      </c>
      <c r="T482" s="203"/>
      <c r="U482" s="106"/>
      <c r="V482" s="106" t="str">
        <f>IF(U482-T482=0,"",U482-T482)</f>
        <v/>
      </c>
      <c r="W482" s="106"/>
      <c r="X482" s="106"/>
      <c r="Y482" s="106" t="str">
        <f>IF(X482-W482=0,"",X482-W482)</f>
        <v/>
      </c>
      <c r="Z482" s="106"/>
      <c r="AA482" s="106"/>
      <c r="AB482" s="197">
        <f>'INFORME DIARIO MAQUINARIA'!$AA482-'INFORME DIARIO MAQUINARIA'!$Z482</f>
        <v>0</v>
      </c>
      <c r="AC482" s="106"/>
      <c r="AD482" s="106"/>
      <c r="AE482" s="106" t="str">
        <f>IF(AD482-AC482=0,"",AD482-AC482)</f>
        <v/>
      </c>
      <c r="AF482" s="106"/>
      <c r="AG482" s="106"/>
      <c r="AH482" s="106" t="str">
        <f>IF(AG482-AF482=0,"",AG482-AF482)</f>
        <v/>
      </c>
      <c r="AI482" s="106"/>
      <c r="AJ482" s="106"/>
      <c r="AK482" s="106"/>
      <c r="AL482" s="106"/>
      <c r="AM482" s="106" t="str">
        <f>IF((AK482+AJ482)-AL482=0,"",(AK482+AJ482)-AL482)</f>
        <v/>
      </c>
      <c r="AN482" s="120" t="str">
        <f>IF(OR(AM482="",V482="",V482=0),"",ROUND(AM482/V482,2))</f>
        <v/>
      </c>
      <c r="AO482" s="106" t="str">
        <f>IF(OR(Y482="",AM482="",AM482=0),"",ROUND(Y482/AM482,2))</f>
        <v/>
      </c>
      <c r="AP482" s="106" t="str">
        <f>IF(OR(AM482="",Y482="",Y482=0),"",ROUND(AM482/Y482,2))</f>
        <v/>
      </c>
      <c r="AQ482" s="106" t="str">
        <f>IF(OR(L482="",V482="",V482=0),"",ROUND(L482/V482,1))</f>
        <v/>
      </c>
      <c r="AR482" s="106" t="str">
        <f>IF(OR('INFORME DIARIO MAQUINARIA'!$O482="",'INFORME DIARIO MAQUINARIA'!$AH482="",'INFORME DIARIO MAQUINARIA'!$AH482=0),"",ROUND('INFORME DIARIO MAQUINARIA'!$O482/'INFORME DIARIO MAQUINARIA'!$AH482,1))</f>
        <v/>
      </c>
      <c r="AS482" s="189" t="str">
        <f>IFERROR(IF(OR(V482="",AE482="",V482&lt;=0,AE482&lt;0),"",AE482/V482),"")</f>
        <v/>
      </c>
      <c r="AT482" s="106"/>
      <c r="AU482" s="106"/>
      <c r="AV482" s="106"/>
      <c r="AW482" s="106"/>
      <c r="AX482" s="106"/>
      <c r="AY482" s="106"/>
      <c r="AZ482" s="121"/>
    </row>
    <row r="483" spans="1:53" ht="46.5" hidden="1" customHeight="1" thickBot="1" x14ac:dyDescent="0.3">
      <c r="B483" s="310">
        <v>46252</v>
      </c>
      <c r="C483" s="309" t="s">
        <v>59</v>
      </c>
      <c r="D483" s="201">
        <v>1</v>
      </c>
      <c r="E483" s="201" t="s">
        <v>187</v>
      </c>
      <c r="F483" s="201" t="s">
        <v>186</v>
      </c>
      <c r="G483" s="201">
        <v>10</v>
      </c>
      <c r="H483" s="201" t="s">
        <v>472</v>
      </c>
      <c r="I483" s="201">
        <v>289</v>
      </c>
      <c r="J483" s="201"/>
      <c r="K483" s="201" t="s">
        <v>182</v>
      </c>
      <c r="L483" s="201"/>
      <c r="M483" s="201">
        <v>60</v>
      </c>
      <c r="N483" s="201"/>
      <c r="O483" s="201"/>
      <c r="P483" s="209"/>
      <c r="Q483" s="205"/>
      <c r="R483" s="204"/>
      <c r="S483" s="156">
        <f>'INFORME DIARIO MAQUINARIA'!$R483-'INFORME DIARIO MAQUINARIA'!$Q483</f>
        <v>0</v>
      </c>
      <c r="T483" s="203"/>
      <c r="U483" s="106"/>
      <c r="V483" s="106" t="str">
        <f>IF(U483-T483=0,"",U483-T483)</f>
        <v/>
      </c>
      <c r="W483" s="106"/>
      <c r="X483" s="106"/>
      <c r="Y483" s="106" t="str">
        <f>IF(X483-W483=0,"",X483-W483)</f>
        <v/>
      </c>
      <c r="Z483" s="106"/>
      <c r="AA483" s="106"/>
      <c r="AB483" s="106">
        <f>'INFORME DIARIO MAQUINARIA'!$AA483-'INFORME DIARIO MAQUINARIA'!$Z483</f>
        <v>0</v>
      </c>
      <c r="AC483" s="106"/>
      <c r="AD483" s="106"/>
      <c r="AE483" s="106" t="str">
        <f>IF(AD483-AC483=0,"",AD483-AC483)</f>
        <v/>
      </c>
      <c r="AF483" s="106"/>
      <c r="AG483" s="106"/>
      <c r="AH483" s="106" t="str">
        <f>IF(AG483-AF483=0,"",AG483-AF483)</f>
        <v/>
      </c>
      <c r="AI483" s="106"/>
      <c r="AJ483" s="106"/>
      <c r="AK483" s="106"/>
      <c r="AL483" s="106"/>
      <c r="AM483" s="106" t="str">
        <f>IF((AK483+AJ483)-AL483=0,"",(AK483+AJ483)-AL483)</f>
        <v/>
      </c>
      <c r="AN483" s="120" t="str">
        <f>IF(OR(AM483="",V483="",V483=0),"",ROUND(AM483/V483,2))</f>
        <v/>
      </c>
      <c r="AO483" s="106" t="str">
        <f>IF(OR(Y483="",AM483="",AM483=0),"",ROUND(Y483/AM483,2))</f>
        <v/>
      </c>
      <c r="AP483" s="106" t="str">
        <f>IF(OR(AM483="",Y483="",Y483=0),"",ROUND(AM483/Y483,2))</f>
        <v/>
      </c>
      <c r="AQ483" s="106" t="str">
        <f>IF(OR(L483="",V483="",V483=0),"",ROUND(L483/V483,1))</f>
        <v/>
      </c>
      <c r="AR483" s="106" t="str">
        <f>IF(OR('INFORME DIARIO MAQUINARIA'!$O483="",'INFORME DIARIO MAQUINARIA'!$AH483="",'INFORME DIARIO MAQUINARIA'!$AH483=0),"",ROUND('INFORME DIARIO MAQUINARIA'!$O483/'INFORME DIARIO MAQUINARIA'!$AH483,1))</f>
        <v/>
      </c>
      <c r="AS483" s="189" t="str">
        <f>IFERROR(IF(OR(V483="",AE483="",V483&lt;=0,AE483&lt;0),"",AE483/V483),"")</f>
        <v/>
      </c>
      <c r="AT483" s="106"/>
      <c r="AU483" s="106"/>
      <c r="AV483" s="106"/>
      <c r="AW483" s="106"/>
      <c r="AX483" s="106"/>
      <c r="AY483" s="106"/>
      <c r="AZ483" s="121"/>
    </row>
    <row r="484" spans="1:53" ht="43.5" hidden="1" customHeight="1" thickBot="1" x14ac:dyDescent="0.3">
      <c r="B484" s="312">
        <v>46252</v>
      </c>
      <c r="C484" s="311" t="s">
        <v>59</v>
      </c>
      <c r="D484" s="212">
        <v>1</v>
      </c>
      <c r="E484" s="212" t="s">
        <v>387</v>
      </c>
      <c r="F484" s="212" t="s">
        <v>386</v>
      </c>
      <c r="G484" s="212">
        <v>14</v>
      </c>
      <c r="H484" s="212" t="s">
        <v>471</v>
      </c>
      <c r="I484" s="212"/>
      <c r="J484" s="212"/>
      <c r="K484" s="212" t="s">
        <v>250</v>
      </c>
      <c r="L484" s="212">
        <v>2600</v>
      </c>
      <c r="M484" s="212"/>
      <c r="N484" s="212"/>
      <c r="O484" s="212"/>
      <c r="P484" s="211"/>
      <c r="Q484" s="205"/>
      <c r="R484" s="204"/>
      <c r="S484" s="204">
        <f>'INFORME DIARIO MAQUINARIA'!$R484-'INFORME DIARIO MAQUINARIA'!$Q484</f>
        <v>0</v>
      </c>
      <c r="T484" s="203"/>
      <c r="U484" s="106"/>
      <c r="V484" s="106" t="str">
        <f>IF(U484-T484=0,"",U484-T484)</f>
        <v/>
      </c>
      <c r="W484" s="106"/>
      <c r="X484" s="106"/>
      <c r="Y484" s="106" t="str">
        <f>IF(X484-W484=0,"",X484-W484)</f>
        <v/>
      </c>
      <c r="Z484" s="106"/>
      <c r="AA484" s="106"/>
      <c r="AB484" s="106">
        <f>'INFORME DIARIO MAQUINARIA'!$AA484-'INFORME DIARIO MAQUINARIA'!$Z484</f>
        <v>0</v>
      </c>
      <c r="AC484" s="106"/>
      <c r="AD484" s="106"/>
      <c r="AE484" s="106" t="str">
        <f>IF(AD484-AC484=0,"",AD484-AC484)</f>
        <v/>
      </c>
      <c r="AF484" s="106"/>
      <c r="AG484" s="106"/>
      <c r="AH484" s="106" t="str">
        <f>IF(AG484-AF484=0,"",AG484-AF484)</f>
        <v/>
      </c>
      <c r="AI484" s="106"/>
      <c r="AJ484" s="106"/>
      <c r="AK484" s="106"/>
      <c r="AL484" s="106"/>
      <c r="AM484" s="106" t="str">
        <f>IF((AK484+AJ484)-AL484=0,"",(AK484+AJ484)-AL484)</f>
        <v/>
      </c>
      <c r="AN484" s="120" t="str">
        <f>IF(OR(AM484="",V484="",V484=0),"",ROUND(AM484/V484,2))</f>
        <v/>
      </c>
      <c r="AO484" s="106" t="str">
        <f>IF(OR(Y484="",AM484="",AM484=0),"",ROUND(Y484/AM484,2))</f>
        <v/>
      </c>
      <c r="AP484" s="106" t="str">
        <f>IF(OR(AM484="",Y484="",Y484=0),"",ROUND(AM484/Y484,2))</f>
        <v/>
      </c>
      <c r="AQ484" s="106" t="str">
        <f>IF(OR(L484="",V484="",V484=0),"",ROUND(L484/V484,1))</f>
        <v/>
      </c>
      <c r="AR484" s="106" t="str">
        <f>IF(OR('INFORME DIARIO MAQUINARIA'!$O484="",'INFORME DIARIO MAQUINARIA'!$AH484="",'INFORME DIARIO MAQUINARIA'!$AH484=0),"",ROUND('INFORME DIARIO MAQUINARIA'!$O484/'INFORME DIARIO MAQUINARIA'!$AH484,1))</f>
        <v/>
      </c>
      <c r="AS484" s="189" t="str">
        <f>IFERROR(IF(OR(V484="",AE484="",V484&lt;=0,AE484&lt;0),"",AE484/V484),"")</f>
        <v/>
      </c>
      <c r="AT484" s="106"/>
      <c r="AU484" s="106"/>
      <c r="AV484" s="106"/>
      <c r="AW484" s="106"/>
      <c r="AX484" s="106"/>
      <c r="AY484" s="106"/>
      <c r="AZ484" s="121"/>
    </row>
    <row r="485" spans="1:53" s="324" customFormat="1" ht="48" hidden="1" customHeight="1" x14ac:dyDescent="0.25">
      <c r="A485" s="55"/>
      <c r="B485" s="312">
        <v>46252</v>
      </c>
      <c r="C485" s="311" t="s">
        <v>59</v>
      </c>
      <c r="D485" s="212">
        <v>1</v>
      </c>
      <c r="E485" s="212" t="s">
        <v>320</v>
      </c>
      <c r="F485" s="212" t="s">
        <v>263</v>
      </c>
      <c r="G485" s="212">
        <v>15</v>
      </c>
      <c r="H485" s="212" t="s">
        <v>445</v>
      </c>
      <c r="I485" s="212"/>
      <c r="J485" s="212"/>
      <c r="K485" s="212" t="s">
        <v>365</v>
      </c>
      <c r="L485" s="212">
        <v>300</v>
      </c>
      <c r="M485" s="212"/>
      <c r="N485" s="212"/>
      <c r="O485" s="212"/>
      <c r="P485" s="211"/>
      <c r="Q485" s="205"/>
      <c r="R485" s="204"/>
      <c r="S485" s="204">
        <f>'INFORME DIARIO MAQUINARIA'!$R485-'INFORME DIARIO MAQUINARIA'!$Q485</f>
        <v>0</v>
      </c>
      <c r="T485" s="203"/>
      <c r="U485" s="106"/>
      <c r="V485" s="106" t="str">
        <f>IF(U485-T485=0,"",U485-T485)</f>
        <v/>
      </c>
      <c r="W485" s="106"/>
      <c r="X485" s="106"/>
      <c r="Y485" s="106" t="str">
        <f>IF(X485-W485=0,"",X485-W485)</f>
        <v/>
      </c>
      <c r="Z485" s="106"/>
      <c r="AA485" s="106"/>
      <c r="AB485" s="106">
        <f>'INFORME DIARIO MAQUINARIA'!$AA485-'INFORME DIARIO MAQUINARIA'!$Z485</f>
        <v>0</v>
      </c>
      <c r="AC485" s="106"/>
      <c r="AD485" s="106"/>
      <c r="AE485" s="106" t="str">
        <f>IF(AD485-AC485=0,"",AD485-AC485)</f>
        <v/>
      </c>
      <c r="AF485" s="106"/>
      <c r="AG485" s="106"/>
      <c r="AH485" s="106" t="str">
        <f>IF(AG485-AF485=0,"",AG485-AF485)</f>
        <v/>
      </c>
      <c r="AI485" s="106">
        <v>350</v>
      </c>
      <c r="AJ485" s="106"/>
      <c r="AK485" s="106"/>
      <c r="AL485" s="106"/>
      <c r="AM485" s="106" t="str">
        <f>IF((AK485+AJ485)-AL485=0,"",(AK485+AJ485)-AL485)</f>
        <v/>
      </c>
      <c r="AN485" s="120" t="str">
        <f>IF(OR(AM485="",V485="",V485=0),"",ROUND(AM485/V485,2))</f>
        <v/>
      </c>
      <c r="AO485" s="106" t="str">
        <f>IF(OR(Y485="",AM485="",AM485=0),"",ROUND(Y485/AM485,2))</f>
        <v/>
      </c>
      <c r="AP485" s="106" t="str">
        <f>IF(OR(AM485="",Y485="",Y485=0),"",ROUND(AM485/Y485,2))</f>
        <v/>
      </c>
      <c r="AQ485" s="106" t="str">
        <f>IF(OR(L485="",V485="",V485=0),"",ROUND(L485/V485,1))</f>
        <v/>
      </c>
      <c r="AR485" s="106" t="str">
        <f>IF(OR('INFORME DIARIO MAQUINARIA'!$O485="",'INFORME DIARIO MAQUINARIA'!$AH485="",'INFORME DIARIO MAQUINARIA'!$AH485=0),"",ROUND('INFORME DIARIO MAQUINARIA'!$O485/'INFORME DIARIO MAQUINARIA'!$AH485,1))</f>
        <v/>
      </c>
      <c r="AS485" s="189" t="str">
        <f>IFERROR(IF(OR(V485="",AE485="",V485&lt;=0,AE485&lt;0),"",AE485/V485),"")</f>
        <v/>
      </c>
      <c r="AT485" s="106"/>
      <c r="AU485" s="106"/>
      <c r="AV485" s="106"/>
      <c r="AW485" s="106"/>
      <c r="AX485" s="106"/>
      <c r="AY485" s="106"/>
      <c r="AZ485" s="121"/>
      <c r="BA485" s="325"/>
    </row>
    <row r="486" spans="1:53" s="100" customFormat="1" ht="50.25" hidden="1" customHeight="1" x14ac:dyDescent="0.25">
      <c r="A486" s="55"/>
      <c r="B486" s="310">
        <v>46252</v>
      </c>
      <c r="C486" s="309" t="s">
        <v>59</v>
      </c>
      <c r="D486" s="201">
        <v>1</v>
      </c>
      <c r="E486" s="201" t="s">
        <v>100</v>
      </c>
      <c r="F486" s="201" t="s">
        <v>99</v>
      </c>
      <c r="G486" s="201">
        <v>15</v>
      </c>
      <c r="H486" s="201" t="s">
        <v>445</v>
      </c>
      <c r="I486" s="201"/>
      <c r="J486" s="201"/>
      <c r="K486" s="201" t="s">
        <v>429</v>
      </c>
      <c r="L486" s="201"/>
      <c r="M486" s="201"/>
      <c r="N486" s="201">
        <v>5</v>
      </c>
      <c r="O486" s="201">
        <v>60</v>
      </c>
      <c r="P486" s="209"/>
      <c r="Q486" s="205"/>
      <c r="R486" s="204"/>
      <c r="S486" s="204">
        <f>'INFORME DIARIO MAQUINARIA'!$R486-'INFORME DIARIO MAQUINARIA'!$Q486</f>
        <v>0</v>
      </c>
      <c r="T486" s="203"/>
      <c r="U486" s="106"/>
      <c r="V486" s="106" t="str">
        <f>IF(U486-T486=0,"",U486-T486)</f>
        <v/>
      </c>
      <c r="W486" s="106"/>
      <c r="X486" s="106"/>
      <c r="Y486" s="106" t="str">
        <f>IF(X486-W486=0,"",X486-W486)</f>
        <v/>
      </c>
      <c r="Z486" s="106"/>
      <c r="AA486" s="106"/>
      <c r="AB486" s="106">
        <f>'INFORME DIARIO MAQUINARIA'!$AA486-'INFORME DIARIO MAQUINARIA'!$Z486</f>
        <v>0</v>
      </c>
      <c r="AC486" s="106"/>
      <c r="AD486" s="106"/>
      <c r="AE486" s="106" t="str">
        <f>IF(AD486-AC486=0,"",AD486-AC486)</f>
        <v/>
      </c>
      <c r="AF486" s="106"/>
      <c r="AG486" s="106"/>
      <c r="AH486" s="106" t="str">
        <f>IF(AG486-AF486=0,"",AG486-AF486)</f>
        <v/>
      </c>
      <c r="AI486" s="106"/>
      <c r="AJ486" s="106"/>
      <c r="AK486" s="106"/>
      <c r="AL486" s="106"/>
      <c r="AM486" s="106" t="str">
        <f>IF((AK486+AJ486)-AL486=0,"",(AK486+AJ486)-AL486)</f>
        <v/>
      </c>
      <c r="AN486" s="120" t="str">
        <f>IF(OR(AM486="",V486="",V486=0),"",ROUND(AM486/V486,2))</f>
        <v/>
      </c>
      <c r="AO486" s="106" t="str">
        <f>IF(OR(Y486="",AM486="",AM486=0),"",ROUND(Y486/AM486,2))</f>
        <v/>
      </c>
      <c r="AP486" s="106" t="str">
        <f>IF(OR(AM486="",Y486="",Y486=0),"",ROUND(AM486/Y486,2))</f>
        <v/>
      </c>
      <c r="AQ486" s="106" t="str">
        <f>IF(OR(L486="",V486="",V486=0),"",ROUND(L486/V486,1))</f>
        <v/>
      </c>
      <c r="AR486" s="106" t="str">
        <f>IF(OR('INFORME DIARIO MAQUINARIA'!$O486="",'INFORME DIARIO MAQUINARIA'!$AH486="",'INFORME DIARIO MAQUINARIA'!$AH486=0),"",ROUND('INFORME DIARIO MAQUINARIA'!$O486/'INFORME DIARIO MAQUINARIA'!$AH486,1))</f>
        <v/>
      </c>
      <c r="AS486" s="189" t="str">
        <f>IFERROR(IF(OR(V486="",AE486="",V486&lt;=0,AE486&lt;0),"",AE486/V486),"")</f>
        <v/>
      </c>
      <c r="AT486" s="106"/>
      <c r="AU486" s="106"/>
      <c r="AV486" s="106"/>
      <c r="AW486" s="106"/>
      <c r="AX486" s="106"/>
      <c r="AY486" s="106"/>
      <c r="AZ486" s="121"/>
      <c r="BA486" s="191"/>
    </row>
    <row r="487" spans="1:53" s="322" customFormat="1" ht="47.25" hidden="1" customHeight="1" thickBot="1" x14ac:dyDescent="0.3">
      <c r="A487" s="55"/>
      <c r="B487" s="310">
        <v>46252</v>
      </c>
      <c r="C487" s="309" t="s">
        <v>59</v>
      </c>
      <c r="D487" s="201">
        <v>1</v>
      </c>
      <c r="E487" s="201" t="s">
        <v>447</v>
      </c>
      <c r="F487" s="201" t="s">
        <v>202</v>
      </c>
      <c r="G487" s="201">
        <v>15</v>
      </c>
      <c r="H487" s="201" t="s">
        <v>470</v>
      </c>
      <c r="I487" s="201"/>
      <c r="J487" s="201"/>
      <c r="K487" s="201" t="s">
        <v>362</v>
      </c>
      <c r="L487" s="201"/>
      <c r="M487" s="201">
        <v>60</v>
      </c>
      <c r="N487" s="201"/>
      <c r="O487" s="201"/>
      <c r="P487" s="209"/>
      <c r="Q487" s="205"/>
      <c r="R487" s="204"/>
      <c r="S487" s="204">
        <f>'INFORME DIARIO MAQUINARIA'!$R487-'INFORME DIARIO MAQUINARIA'!$Q487</f>
        <v>0</v>
      </c>
      <c r="T487" s="203"/>
      <c r="U487" s="106"/>
      <c r="V487" s="106" t="str">
        <f>IF(U487-T487=0,"",U487-T487)</f>
        <v/>
      </c>
      <c r="W487" s="106"/>
      <c r="X487" s="106"/>
      <c r="Y487" s="106" t="str">
        <f>IF(X487-W487=0,"",X487-W487)</f>
        <v/>
      </c>
      <c r="Z487" s="106"/>
      <c r="AA487" s="106"/>
      <c r="AB487" s="106">
        <f>'INFORME DIARIO MAQUINARIA'!$AA487-'INFORME DIARIO MAQUINARIA'!$Z487</f>
        <v>0</v>
      </c>
      <c r="AC487" s="106"/>
      <c r="AD487" s="106"/>
      <c r="AE487" s="106" t="str">
        <f>IF(AD487-AC487=0,"",AD487-AC487)</f>
        <v/>
      </c>
      <c r="AF487" s="106"/>
      <c r="AG487" s="106"/>
      <c r="AH487" s="106" t="str">
        <f>IF(AG487-AF487=0,"",AG487-AF487)</f>
        <v/>
      </c>
      <c r="AI487" s="106"/>
      <c r="AJ487" s="106"/>
      <c r="AK487" s="106"/>
      <c r="AL487" s="106"/>
      <c r="AM487" s="106" t="str">
        <f>IF((AK487+AJ487)-AL487=0,"",(AK487+AJ487)-AL487)</f>
        <v/>
      </c>
      <c r="AN487" s="120" t="str">
        <f>IF(OR(AM487="",V487="",V487=0),"",ROUND(AM487/V487,2))</f>
        <v/>
      </c>
      <c r="AO487" s="106" t="str">
        <f>IF(OR(Y487="",AM487="",AM487=0),"",ROUND(Y487/AM487,2))</f>
        <v/>
      </c>
      <c r="AP487" s="106" t="str">
        <f>IF(OR(AM487="",Y487="",Y487=0),"",ROUND(AM487/Y487,2))</f>
        <v/>
      </c>
      <c r="AQ487" s="106" t="str">
        <f>IF(OR(L487="",V487="",V487=0),"",ROUND(L487/V487,1))</f>
        <v/>
      </c>
      <c r="AR487" s="106" t="str">
        <f>IF(OR('INFORME DIARIO MAQUINARIA'!$O487="",'INFORME DIARIO MAQUINARIA'!$AH487="",'INFORME DIARIO MAQUINARIA'!$AH487=0),"",ROUND('INFORME DIARIO MAQUINARIA'!$O487/'INFORME DIARIO MAQUINARIA'!$AH487,1))</f>
        <v/>
      </c>
      <c r="AS487" s="189" t="str">
        <f>IFERROR(IF(OR(V487="",AE487="",V487&lt;=0,AE487&lt;0),"",AE487/V487),"")</f>
        <v/>
      </c>
      <c r="AT487" s="106"/>
      <c r="AU487" s="106"/>
      <c r="AV487" s="106"/>
      <c r="AW487" s="106"/>
      <c r="AX487" s="106"/>
      <c r="AY487" s="106"/>
      <c r="AZ487" s="121"/>
      <c r="BA487" s="323"/>
    </row>
    <row r="488" spans="1:53" ht="64.5" hidden="1" customHeight="1" thickBot="1" x14ac:dyDescent="0.3">
      <c r="B488" s="312">
        <v>46253</v>
      </c>
      <c r="C488" s="306" t="s">
        <v>57</v>
      </c>
      <c r="D488" s="249"/>
      <c r="E488" s="249"/>
      <c r="F488" s="249"/>
      <c r="G488" s="249"/>
      <c r="H488" s="249"/>
      <c r="I488" s="249"/>
      <c r="J488" s="249"/>
      <c r="K488" s="249" t="s">
        <v>469</v>
      </c>
      <c r="L488" s="212"/>
      <c r="M488" s="212"/>
      <c r="N488" s="212"/>
      <c r="O488" s="212"/>
      <c r="P488" s="211"/>
      <c r="Q488" s="205"/>
      <c r="R488" s="204"/>
      <c r="S488" s="204">
        <f>'INFORME DIARIO MAQUINARIA'!$R488-'INFORME DIARIO MAQUINARIA'!$Q488</f>
        <v>0</v>
      </c>
      <c r="T488" s="203"/>
      <c r="U488" s="106"/>
      <c r="V488" s="106" t="str">
        <f>IF(U488-T488=0,"",U488-T488)</f>
        <v/>
      </c>
      <c r="W488" s="106"/>
      <c r="X488" s="106"/>
      <c r="Y488" s="106" t="str">
        <f>IF(X488-W488=0,"",X488-W488)</f>
        <v/>
      </c>
      <c r="Z488" s="106"/>
      <c r="AA488" s="106"/>
      <c r="AB488" s="106">
        <f>'INFORME DIARIO MAQUINARIA'!$AA488-'INFORME DIARIO MAQUINARIA'!$Z488</f>
        <v>0</v>
      </c>
      <c r="AC488" s="106"/>
      <c r="AD488" s="106"/>
      <c r="AE488" s="106" t="str">
        <f>IF(AD488-AC488=0,"",AD488-AC488)</f>
        <v/>
      </c>
      <c r="AF488" s="106"/>
      <c r="AG488" s="106"/>
      <c r="AH488" s="106" t="str">
        <f>IF(AG488-AF488=0,"",AG488-AF488)</f>
        <v/>
      </c>
      <c r="AI488" s="106"/>
      <c r="AJ488" s="106"/>
      <c r="AK488" s="106"/>
      <c r="AL488" s="106"/>
      <c r="AM488" s="106" t="str">
        <f>IF((AK488+AJ488)-AL488=0,"",(AK488+AJ488)-AL488)</f>
        <v/>
      </c>
      <c r="AN488" s="120" t="str">
        <f>IF(OR(AM488="",V488="",V488=0),"",ROUND(AM488/V488,2))</f>
        <v/>
      </c>
      <c r="AO488" s="106" t="str">
        <f>IF(OR(Y488="",AM488="",AM488=0),"",ROUND(Y488/AM488,2))</f>
        <v/>
      </c>
      <c r="AP488" s="106" t="str">
        <f>IF(OR(AM488="",Y488="",Y488=0),"",ROUND(AM488/Y488,2))</f>
        <v/>
      </c>
      <c r="AQ488" s="106" t="str">
        <f>IF(OR(L488="",V488="",V488=0),"",ROUND(L488/V488,1))</f>
        <v/>
      </c>
      <c r="AR488" s="106" t="str">
        <f>IF(OR('INFORME DIARIO MAQUINARIA'!$O488="",'INFORME DIARIO MAQUINARIA'!$AH488="",'INFORME DIARIO MAQUINARIA'!$AH488=0),"",ROUND('INFORME DIARIO MAQUINARIA'!$O488/'INFORME DIARIO MAQUINARIA'!$AH488,1))</f>
        <v/>
      </c>
      <c r="AS488" s="189" t="str">
        <f>IFERROR(IF(OR(V488="",AE488="",V488&lt;=0,AE488&lt;0),"",AE488/V488),"")</f>
        <v/>
      </c>
      <c r="AT488" s="106"/>
      <c r="AU488" s="106"/>
      <c r="AV488" s="106"/>
      <c r="AW488" s="106"/>
      <c r="AX488" s="106"/>
      <c r="AY488" s="106"/>
      <c r="AZ488" s="121"/>
    </row>
    <row r="489" spans="1:53" ht="53.25" hidden="1" customHeight="1" thickBot="1" x14ac:dyDescent="0.3">
      <c r="B489" s="312">
        <v>46254</v>
      </c>
      <c r="C489" s="306" t="s">
        <v>56</v>
      </c>
      <c r="D489" s="249"/>
      <c r="E489" s="249"/>
      <c r="F489" s="249"/>
      <c r="G489" s="249"/>
      <c r="H489" s="249"/>
      <c r="I489" s="249"/>
      <c r="J489" s="249"/>
      <c r="K489" s="249" t="s">
        <v>469</v>
      </c>
      <c r="L489" s="212"/>
      <c r="M489" s="212"/>
      <c r="N489" s="212"/>
      <c r="O489" s="212"/>
      <c r="P489" s="211"/>
      <c r="Q489" s="205"/>
      <c r="R489" s="204"/>
      <c r="S489" s="204">
        <f>'INFORME DIARIO MAQUINARIA'!$R489-'INFORME DIARIO MAQUINARIA'!$Q489</f>
        <v>0</v>
      </c>
      <c r="T489" s="203"/>
      <c r="U489" s="106"/>
      <c r="V489" s="106" t="str">
        <f>IF(U489-T489=0,"",U489-T489)</f>
        <v/>
      </c>
      <c r="W489" s="106"/>
      <c r="X489" s="106"/>
      <c r="Y489" s="106" t="str">
        <f>IF(X489-W489=0,"",X489-W489)</f>
        <v/>
      </c>
      <c r="Z489" s="106"/>
      <c r="AA489" s="106"/>
      <c r="AB489" s="106">
        <f>'INFORME DIARIO MAQUINARIA'!$AA489-'INFORME DIARIO MAQUINARIA'!$Z489</f>
        <v>0</v>
      </c>
      <c r="AC489" s="106"/>
      <c r="AD489" s="106"/>
      <c r="AE489" s="106" t="str">
        <f>IF(AD489-AC489=0,"",AD489-AC489)</f>
        <v/>
      </c>
      <c r="AF489" s="106"/>
      <c r="AG489" s="106"/>
      <c r="AH489" s="106" t="str">
        <f>IF(AG489-AF489=0,"",AG489-AF489)</f>
        <v/>
      </c>
      <c r="AI489" s="106"/>
      <c r="AJ489" s="106"/>
      <c r="AK489" s="106"/>
      <c r="AL489" s="106"/>
      <c r="AM489" s="106" t="str">
        <f>IF((AK489+AJ489)-AL489=0,"",(AK489+AJ489)-AL489)</f>
        <v/>
      </c>
      <c r="AN489" s="120" t="str">
        <f>IF(OR(AM489="",V489="",V489=0),"",ROUND(AM489/V489,2))</f>
        <v/>
      </c>
      <c r="AO489" s="106" t="str">
        <f>IF(OR(Y489="",AM489="",AM489=0),"",ROUND(Y489/AM489,2))</f>
        <v/>
      </c>
      <c r="AP489" s="106" t="str">
        <f>IF(OR(AM489="",Y489="",Y489=0),"",ROUND(AM489/Y489,2))</f>
        <v/>
      </c>
      <c r="AQ489" s="106" t="str">
        <f>IF(OR(L489="",V489="",V489=0),"",ROUND(L489/V489,1))</f>
        <v/>
      </c>
      <c r="AR489" s="106" t="str">
        <f>IF(OR('INFORME DIARIO MAQUINARIA'!$O489="",'INFORME DIARIO MAQUINARIA'!$AH489="",'INFORME DIARIO MAQUINARIA'!$AH489=0),"",ROUND('INFORME DIARIO MAQUINARIA'!$O489/'INFORME DIARIO MAQUINARIA'!$AH489,1))</f>
        <v/>
      </c>
      <c r="AS489" s="189" t="str">
        <f>IFERROR(IF(OR(V489="",AE489="",V489&lt;=0,AE489&lt;0),"",AE489/V489),"")</f>
        <v/>
      </c>
      <c r="AT489" s="106"/>
      <c r="AU489" s="106"/>
      <c r="AV489" s="106"/>
      <c r="AW489" s="106"/>
      <c r="AX489" s="106"/>
      <c r="AY489" s="106"/>
      <c r="AZ489" s="121"/>
    </row>
    <row r="490" spans="1:53" ht="53.25" hidden="1" customHeight="1" thickBot="1" x14ac:dyDescent="0.3">
      <c r="B490" s="312">
        <v>46255</v>
      </c>
      <c r="C490" s="311" t="s">
        <v>60</v>
      </c>
      <c r="D490" s="212">
        <v>1</v>
      </c>
      <c r="E490" s="212" t="s">
        <v>100</v>
      </c>
      <c r="F490" s="212" t="s">
        <v>99</v>
      </c>
      <c r="G490" s="212">
        <v>11</v>
      </c>
      <c r="H490" s="212"/>
      <c r="I490" s="212"/>
      <c r="J490" s="212"/>
      <c r="K490" s="212" t="s">
        <v>468</v>
      </c>
      <c r="L490" s="212"/>
      <c r="M490" s="212"/>
      <c r="N490" s="212"/>
      <c r="O490" s="212"/>
      <c r="P490" s="211"/>
      <c r="Q490" s="205"/>
      <c r="R490" s="204"/>
      <c r="S490" s="204">
        <f>'INFORME DIARIO MAQUINARIA'!$R490-'INFORME DIARIO MAQUINARIA'!$Q490</f>
        <v>0</v>
      </c>
      <c r="T490" s="203"/>
      <c r="U490" s="106"/>
      <c r="V490" s="106" t="str">
        <f>IF(U490-T490=0,"",U490-T490)</f>
        <v/>
      </c>
      <c r="W490" s="106"/>
      <c r="X490" s="106"/>
      <c r="Y490" s="106" t="str">
        <f>IF(X490-W490=0,"",X490-W490)</f>
        <v/>
      </c>
      <c r="Z490" s="106"/>
      <c r="AA490" s="106"/>
      <c r="AB490" s="106">
        <f>'INFORME DIARIO MAQUINARIA'!$AA490-'INFORME DIARIO MAQUINARIA'!$Z490</f>
        <v>0</v>
      </c>
      <c r="AC490" s="106"/>
      <c r="AD490" s="106"/>
      <c r="AE490" s="106" t="str">
        <f>IF(AD490-AC490=0,"",AD490-AC490)</f>
        <v/>
      </c>
      <c r="AF490" s="106"/>
      <c r="AG490" s="106"/>
      <c r="AH490" s="106" t="str">
        <f>IF(AG490-AF490=0,"",AG490-AF490)</f>
        <v/>
      </c>
      <c r="AI490" s="106"/>
      <c r="AJ490" s="106"/>
      <c r="AK490" s="106"/>
      <c r="AL490" s="106"/>
      <c r="AM490" s="106" t="str">
        <f>IF((AK490+AJ490)-AL490=0,"",(AK490+AJ490)-AL490)</f>
        <v/>
      </c>
      <c r="AN490" s="120" t="str">
        <f>IF(OR(AM490="",V490="",V490=0),"",ROUND(AM490/V490,2))</f>
        <v/>
      </c>
      <c r="AO490" s="106" t="str">
        <f>IF(OR(Y490="",AM490="",AM490=0),"",ROUND(Y490/AM490,2))</f>
        <v/>
      </c>
      <c r="AP490" s="106" t="str">
        <f>IF(OR(AM490="",Y490="",Y490=0),"",ROUND(AM490/Y490,2))</f>
        <v/>
      </c>
      <c r="AQ490" s="106" t="str">
        <f>IF(OR(L490="",V490="",V490=0),"",ROUND(L490/V490,1))</f>
        <v/>
      </c>
      <c r="AR490" s="106" t="str">
        <f>IF(OR('INFORME DIARIO MAQUINARIA'!$O490="",'INFORME DIARIO MAQUINARIA'!$AH490="",'INFORME DIARIO MAQUINARIA'!$AH490=0),"",ROUND('INFORME DIARIO MAQUINARIA'!$O490/'INFORME DIARIO MAQUINARIA'!$AH490,1))</f>
        <v/>
      </c>
      <c r="AS490" s="189" t="str">
        <f>IFERROR(IF(OR(V490="",AE490="",V490&lt;=0,AE490&lt;0),"",AE490/V490),"")</f>
        <v/>
      </c>
      <c r="AT490" s="106"/>
      <c r="AU490" s="106"/>
      <c r="AV490" s="106"/>
      <c r="AW490" s="106"/>
      <c r="AX490" s="106"/>
      <c r="AY490" s="106"/>
      <c r="AZ490" s="121"/>
    </row>
    <row r="491" spans="1:53" ht="53.25" hidden="1" customHeight="1" thickBot="1" x14ac:dyDescent="0.3">
      <c r="B491" s="312">
        <v>46255</v>
      </c>
      <c r="C491" s="311" t="s">
        <v>60</v>
      </c>
      <c r="D491" s="212">
        <v>1</v>
      </c>
      <c r="E491" s="212" t="s">
        <v>155</v>
      </c>
      <c r="F491" s="212" t="s">
        <v>81</v>
      </c>
      <c r="G491" s="212">
        <v>10</v>
      </c>
      <c r="H491" s="212"/>
      <c r="I491" s="212"/>
      <c r="J491" s="212"/>
      <c r="K491" s="212" t="s">
        <v>467</v>
      </c>
      <c r="L491" s="212"/>
      <c r="M491" s="212"/>
      <c r="N491" s="212"/>
      <c r="O491" s="212"/>
      <c r="P491" s="211"/>
      <c r="Q491" s="205"/>
      <c r="R491" s="204"/>
      <c r="S491" s="204">
        <f>'INFORME DIARIO MAQUINARIA'!$R491-'INFORME DIARIO MAQUINARIA'!$Q491</f>
        <v>0</v>
      </c>
      <c r="T491" s="203"/>
      <c r="U491" s="106"/>
      <c r="V491" s="106" t="str">
        <f>IF(U491-T491=0,"",U491-T491)</f>
        <v/>
      </c>
      <c r="W491" s="106"/>
      <c r="X491" s="106"/>
      <c r="Y491" s="106" t="str">
        <f>IF(X491-W491=0,"",X491-W491)</f>
        <v/>
      </c>
      <c r="Z491" s="106"/>
      <c r="AA491" s="106"/>
      <c r="AB491" s="106">
        <f>'INFORME DIARIO MAQUINARIA'!$AA491-'INFORME DIARIO MAQUINARIA'!$Z491</f>
        <v>0</v>
      </c>
      <c r="AC491" s="106"/>
      <c r="AD491" s="106"/>
      <c r="AE491" s="106" t="str">
        <f>IF(AD491-AC491=0,"",AD491-AC491)</f>
        <v/>
      </c>
      <c r="AF491" s="106"/>
      <c r="AG491" s="106"/>
      <c r="AH491" s="106" t="str">
        <f>IF(AG491-AF491=0,"",AG491-AF491)</f>
        <v/>
      </c>
      <c r="AI491" s="106"/>
      <c r="AJ491" s="106"/>
      <c r="AK491" s="106"/>
      <c r="AL491" s="106"/>
      <c r="AM491" s="106" t="str">
        <f>IF((AK491+AJ491)-AL491=0,"",(AK491+AJ491)-AL491)</f>
        <v/>
      </c>
      <c r="AN491" s="120" t="str">
        <f>IF(OR(AM491="",V491="",V491=0),"",ROUND(AM491/V491,2))</f>
        <v/>
      </c>
      <c r="AO491" s="106" t="str">
        <f>IF(OR(Y491="",AM491="",AM491=0),"",ROUND(Y491/AM491,2))</f>
        <v/>
      </c>
      <c r="AP491" s="106" t="str">
        <f>IF(OR(AM491="",Y491="",Y491=0),"",ROUND(AM491/Y491,2))</f>
        <v/>
      </c>
      <c r="AQ491" s="106" t="str">
        <f>IF(OR(L491="",V491="",V491=0),"",ROUND(L491/V491,1))</f>
        <v/>
      </c>
      <c r="AR491" s="106" t="str">
        <f>IF(OR('INFORME DIARIO MAQUINARIA'!$O491="",'INFORME DIARIO MAQUINARIA'!$AH491="",'INFORME DIARIO MAQUINARIA'!$AH491=0),"",ROUND('INFORME DIARIO MAQUINARIA'!$O491/'INFORME DIARIO MAQUINARIA'!$AH491,1))</f>
        <v/>
      </c>
      <c r="AS491" s="189" t="str">
        <f>IFERROR(IF(OR(V491="",AE491="",V491&lt;=0,AE491&lt;0),"",AE491/V491),"")</f>
        <v/>
      </c>
      <c r="AT491" s="106"/>
      <c r="AU491" s="106"/>
      <c r="AV491" s="106"/>
      <c r="AW491" s="106"/>
      <c r="AX491" s="106"/>
      <c r="AY491" s="106"/>
      <c r="AZ491" s="121"/>
    </row>
    <row r="492" spans="1:53" ht="60.75" hidden="1" customHeight="1" x14ac:dyDescent="0.25">
      <c r="B492" s="312">
        <v>46255</v>
      </c>
      <c r="C492" s="311" t="s">
        <v>60</v>
      </c>
      <c r="D492" s="212">
        <v>1</v>
      </c>
      <c r="E492" s="212" t="s">
        <v>143</v>
      </c>
      <c r="F492" s="212" t="s">
        <v>117</v>
      </c>
      <c r="G492" s="212">
        <v>6</v>
      </c>
      <c r="H492" s="212" t="s">
        <v>465</v>
      </c>
      <c r="I492" s="212">
        <v>307</v>
      </c>
      <c r="J492" s="212"/>
      <c r="K492" s="212" t="s">
        <v>466</v>
      </c>
      <c r="L492" s="212"/>
      <c r="M492" s="212">
        <v>120</v>
      </c>
      <c r="N492" s="212"/>
      <c r="O492" s="212"/>
      <c r="P492" s="211">
        <v>210</v>
      </c>
      <c r="Q492" s="205"/>
      <c r="R492" s="204"/>
      <c r="S492" s="204">
        <f>'INFORME DIARIO MAQUINARIA'!$R492-'INFORME DIARIO MAQUINARIA'!$Q492</f>
        <v>0</v>
      </c>
      <c r="T492" s="191">
        <v>9025.7000000000007</v>
      </c>
      <c r="U492" s="100">
        <v>9032.6</v>
      </c>
      <c r="V492" s="106">
        <f>IF(U492-T492=0,"",U492-T492)</f>
        <v>6.8999999999996362</v>
      </c>
      <c r="W492" s="106"/>
      <c r="X492" s="106"/>
      <c r="Y492" s="106" t="str">
        <f>IF(X492-W492=0,"",X492-W492)</f>
        <v/>
      </c>
      <c r="Z492" s="106"/>
      <c r="AA492" s="106"/>
      <c r="AB492" s="106">
        <f>'INFORME DIARIO MAQUINARIA'!$AA492-'INFORME DIARIO MAQUINARIA'!$Z492</f>
        <v>0</v>
      </c>
      <c r="AC492" s="100">
        <v>9025.9</v>
      </c>
      <c r="AD492" s="100">
        <v>9030</v>
      </c>
      <c r="AE492" s="106">
        <f>IF(AD492-AC492=0,"",AD492-AC492)</f>
        <v>4.1000000000003638</v>
      </c>
      <c r="AF492" s="106"/>
      <c r="AG492" s="106"/>
      <c r="AH492" s="106" t="str">
        <f>IF(AG492-AF492=0,"",AG492-AF492)</f>
        <v/>
      </c>
      <c r="AI492" s="100">
        <v>310</v>
      </c>
      <c r="AJ492" s="106"/>
      <c r="AK492" s="100">
        <v>230</v>
      </c>
      <c r="AL492" s="100">
        <v>160</v>
      </c>
      <c r="AM492" s="106">
        <f>IF((AK492+AJ492)-AL492=0,"",(AK492+AJ492)-AL492)</f>
        <v>70</v>
      </c>
      <c r="AN492" s="120">
        <f>IF(OR(AM492="",V492="",V492=0),"",ROUND(AM492/V492,2))</f>
        <v>10.14</v>
      </c>
      <c r="AO492" s="106" t="str">
        <f>IF(OR(Y492="",AM492="",AM492=0),"",ROUND(Y492/AM492,2))</f>
        <v/>
      </c>
      <c r="AP492" s="106" t="str">
        <f>IF(OR(AM492="",Y492="",Y492=0),"",ROUND(AM492/Y492,2))</f>
        <v/>
      </c>
      <c r="AQ492" s="106" t="str">
        <f>IF(OR(L492="",V492="",V492=0),"",ROUND(L492/V492,1))</f>
        <v/>
      </c>
      <c r="AR492" s="106" t="str">
        <f>IF(OR('INFORME DIARIO MAQUINARIA'!$O492="",'INFORME DIARIO MAQUINARIA'!$AH492="",'INFORME DIARIO MAQUINARIA'!$AH492=0),"",ROUND('INFORME DIARIO MAQUINARIA'!$O492/'INFORME DIARIO MAQUINARIA'!$AH492,1))</f>
        <v/>
      </c>
      <c r="AS492" s="189">
        <f>IFERROR(IF(OR(V492="",AE492="",V492&lt;=0,AE492&lt;0),"",AE492/V492),"")</f>
        <v>0.59420289855080866</v>
      </c>
      <c r="AT492" s="106"/>
      <c r="AU492" s="106" t="s">
        <v>133</v>
      </c>
      <c r="AV492" s="106" t="s">
        <v>220</v>
      </c>
      <c r="AW492" s="106" t="s">
        <v>464</v>
      </c>
      <c r="AX492" s="106"/>
      <c r="AY492" s="106"/>
      <c r="AZ492" s="121" t="s">
        <v>271</v>
      </c>
    </row>
    <row r="493" spans="1:53" ht="39.75" hidden="1" customHeight="1" x14ac:dyDescent="0.25">
      <c r="B493" s="310">
        <v>46255</v>
      </c>
      <c r="C493" s="309" t="s">
        <v>60</v>
      </c>
      <c r="D493" s="201">
        <v>1</v>
      </c>
      <c r="E493" s="201" t="s">
        <v>195</v>
      </c>
      <c r="F493" s="201" t="s">
        <v>221</v>
      </c>
      <c r="G493" s="201">
        <v>6</v>
      </c>
      <c r="H493" s="201" t="s">
        <v>465</v>
      </c>
      <c r="I493" s="201">
        <v>307</v>
      </c>
      <c r="J493" s="201"/>
      <c r="K493" s="201" t="s">
        <v>307</v>
      </c>
      <c r="L493" s="201"/>
      <c r="M493" s="201"/>
      <c r="N493" s="201">
        <v>10</v>
      </c>
      <c r="O493" s="201">
        <v>120</v>
      </c>
      <c r="P493" s="209"/>
      <c r="Q493" s="205"/>
      <c r="R493" s="204"/>
      <c r="S493" s="204">
        <f>'INFORME DIARIO MAQUINARIA'!$R493-'INFORME DIARIO MAQUINARIA'!$Q493</f>
        <v>0</v>
      </c>
      <c r="T493" s="203"/>
      <c r="U493" s="106"/>
      <c r="V493" s="106" t="str">
        <f>IF(U493-T493=0,"",U493-T493)</f>
        <v/>
      </c>
      <c r="W493" s="100">
        <v>22086</v>
      </c>
      <c r="X493" s="100">
        <v>22168</v>
      </c>
      <c r="Y493" s="106">
        <f>IF(X493-W493=0,"",X493-W493)</f>
        <v>82</v>
      </c>
      <c r="Z493" s="106"/>
      <c r="AA493" s="106"/>
      <c r="AB493" s="106">
        <f>'INFORME DIARIO MAQUINARIA'!$AA493-'INFORME DIARIO MAQUINARIA'!$Z493</f>
        <v>0</v>
      </c>
      <c r="AC493" s="106"/>
      <c r="AD493" s="106"/>
      <c r="AE493" s="106" t="str">
        <f>IF(AD493-AC493=0,"",AD493-AC493)</f>
        <v/>
      </c>
      <c r="AF493" s="100">
        <v>22097</v>
      </c>
      <c r="AG493" s="100">
        <v>22157</v>
      </c>
      <c r="AH493" s="106">
        <f>IF(AG493-AF493=0,"",AG493-AF493)</f>
        <v>60</v>
      </c>
      <c r="AI493" s="100">
        <v>220</v>
      </c>
      <c r="AJ493" s="106"/>
      <c r="AK493" s="100">
        <v>175</v>
      </c>
      <c r="AL493" s="100">
        <v>125</v>
      </c>
      <c r="AM493" s="106">
        <f>IF((AK493+AJ493)-AL493=0,"",(AK493+AJ493)-AL493)</f>
        <v>50</v>
      </c>
      <c r="AN493" s="120" t="str">
        <f>IF(OR(AM493="",V493="",V493=0),"",ROUND(AM493/V493,2))</f>
        <v/>
      </c>
      <c r="AO493" s="106">
        <f>IF(OR(Y493="",AM493="",AM493=0),"",ROUND(Y493/AM493,2))</f>
        <v>1.64</v>
      </c>
      <c r="AP493" s="106">
        <f>IF(OR(AM493="",Y493="",Y493=0),"",ROUND(AM493/Y493,2))</f>
        <v>0.61</v>
      </c>
      <c r="AQ493" s="106" t="str">
        <f>IF(OR(L493="",V493="",V493=0),"",ROUND(L493/V493,1))</f>
        <v/>
      </c>
      <c r="AR493" s="106">
        <f>IF(OR('INFORME DIARIO MAQUINARIA'!$O493="",'INFORME DIARIO MAQUINARIA'!$AH493="",'INFORME DIARIO MAQUINARIA'!$AH493=0),"",ROUND('INFORME DIARIO MAQUINARIA'!$O493/'INFORME DIARIO MAQUINARIA'!$AH493,1))</f>
        <v>2</v>
      </c>
      <c r="AS493" s="189" t="str">
        <f>IFERROR(IF(OR(V493="",AE493="",V493&lt;=0,AE493&lt;0),"",AE493/V493),"")</f>
        <v/>
      </c>
      <c r="AT493" s="106"/>
      <c r="AU493" s="106" t="s">
        <v>133</v>
      </c>
      <c r="AV493" s="106" t="s">
        <v>337</v>
      </c>
      <c r="AW493" s="106" t="s">
        <v>464</v>
      </c>
      <c r="AX493" s="106"/>
      <c r="AY493" s="106"/>
      <c r="AZ493" s="121" t="s">
        <v>271</v>
      </c>
    </row>
    <row r="494" spans="1:53" ht="43.5" hidden="1" customHeight="1" thickBot="1" x14ac:dyDescent="0.3">
      <c r="B494" s="308">
        <v>46255</v>
      </c>
      <c r="C494" s="307" t="s">
        <v>60</v>
      </c>
      <c r="D494" s="207">
        <v>1</v>
      </c>
      <c r="E494" s="207" t="s">
        <v>86</v>
      </c>
      <c r="F494" s="207" t="s">
        <v>85</v>
      </c>
      <c r="G494" s="207">
        <v>6</v>
      </c>
      <c r="H494" s="207" t="s">
        <v>465</v>
      </c>
      <c r="I494" s="207">
        <v>307</v>
      </c>
      <c r="J494" s="207"/>
      <c r="K494" s="207" t="s">
        <v>307</v>
      </c>
      <c r="L494" s="207"/>
      <c r="M494" s="207"/>
      <c r="N494" s="207">
        <v>10</v>
      </c>
      <c r="O494" s="207">
        <v>120</v>
      </c>
      <c r="P494" s="206"/>
      <c r="Q494" s="205"/>
      <c r="R494" s="204"/>
      <c r="S494" s="204">
        <f>'INFORME DIARIO MAQUINARIA'!$R494-'INFORME DIARIO MAQUINARIA'!$Q494</f>
        <v>0</v>
      </c>
      <c r="T494" s="203"/>
      <c r="U494" s="106"/>
      <c r="V494" s="106" t="str">
        <f>IF(U494-T494=0,"",U494-T494)</f>
        <v/>
      </c>
      <c r="W494" s="100">
        <v>21745</v>
      </c>
      <c r="X494" s="100">
        <v>21838</v>
      </c>
      <c r="Y494" s="106">
        <f>IF(X494-W494=0,"",X494-W494)</f>
        <v>93</v>
      </c>
      <c r="Z494" s="106"/>
      <c r="AA494" s="106"/>
      <c r="AB494" s="197">
        <f>'INFORME DIARIO MAQUINARIA'!$AA494-'INFORME DIARIO MAQUINARIA'!$Z494</f>
        <v>0</v>
      </c>
      <c r="AC494" s="106"/>
      <c r="AD494" s="106"/>
      <c r="AE494" s="106" t="str">
        <f>IF(AD494-AC494=0,"",AD494-AC494)</f>
        <v/>
      </c>
      <c r="AF494" s="100">
        <v>21757</v>
      </c>
      <c r="AG494" s="100">
        <v>21838</v>
      </c>
      <c r="AH494" s="106">
        <f>IF(AG494-AF494=0,"",AG494-AF494)</f>
        <v>81</v>
      </c>
      <c r="AI494" s="100">
        <v>230</v>
      </c>
      <c r="AJ494" s="106"/>
      <c r="AK494" s="100">
        <v>170</v>
      </c>
      <c r="AL494" s="100">
        <v>110</v>
      </c>
      <c r="AM494" s="106">
        <f>IF((AK494+AJ494)-AL494=0,"",(AK494+AJ494)-AL494)</f>
        <v>60</v>
      </c>
      <c r="AN494" s="120" t="str">
        <f>IF(OR(AM494="",V494="",V494=0),"",ROUND(AM494/V494,2))</f>
        <v/>
      </c>
      <c r="AO494" s="106">
        <f>IF(OR(Y494="",AM494="",AM494=0),"",ROUND(Y494/AM494,2))</f>
        <v>1.55</v>
      </c>
      <c r="AP494" s="106">
        <f>IF(OR(AM494="",Y494="",Y494=0),"",ROUND(AM494/Y494,2))</f>
        <v>0.65</v>
      </c>
      <c r="AQ494" s="106" t="str">
        <f>IF(OR(L494="",V494="",V494=0),"",ROUND(L494/V494,1))</f>
        <v/>
      </c>
      <c r="AR494" s="106">
        <f>IF(OR('INFORME DIARIO MAQUINARIA'!$O494="",'INFORME DIARIO MAQUINARIA'!$AH494="",'INFORME DIARIO MAQUINARIA'!$AH494=0),"",ROUND('INFORME DIARIO MAQUINARIA'!$O494/'INFORME DIARIO MAQUINARIA'!$AH494,1))</f>
        <v>1.5</v>
      </c>
      <c r="AS494" s="189" t="str">
        <f>IFERROR(IF(OR(V494="",AE494="",V494&lt;=0,AE494&lt;0),"",AE494/V494),"")</f>
        <v/>
      </c>
      <c r="AT494" s="106"/>
      <c r="AU494" s="106" t="s">
        <v>133</v>
      </c>
      <c r="AV494" s="106" t="s">
        <v>220</v>
      </c>
      <c r="AW494" s="106" t="s">
        <v>464</v>
      </c>
      <c r="AX494" s="106"/>
      <c r="AY494" s="106"/>
      <c r="AZ494" s="121" t="s">
        <v>271</v>
      </c>
    </row>
    <row r="495" spans="1:53" ht="36.75" hidden="1" customHeight="1" x14ac:dyDescent="0.25">
      <c r="B495" s="312">
        <v>46255</v>
      </c>
      <c r="C495" s="311" t="s">
        <v>60</v>
      </c>
      <c r="D495" s="212">
        <v>1</v>
      </c>
      <c r="E495" s="212" t="s">
        <v>164</v>
      </c>
      <c r="F495" s="212" t="s">
        <v>163</v>
      </c>
      <c r="G495" s="212">
        <v>13</v>
      </c>
      <c r="H495" s="212" t="s">
        <v>461</v>
      </c>
      <c r="I495" s="212" t="s">
        <v>428</v>
      </c>
      <c r="J495" s="212"/>
      <c r="K495" s="212" t="s">
        <v>365</v>
      </c>
      <c r="L495" s="212">
        <v>3742</v>
      </c>
      <c r="M495" s="212"/>
      <c r="N495" s="212"/>
      <c r="O495" s="212"/>
      <c r="P495" s="211"/>
      <c r="Q495" s="205"/>
      <c r="R495" s="204"/>
      <c r="S495" s="204">
        <f>'INFORME DIARIO MAQUINARIA'!$R495-'INFORME DIARIO MAQUINARIA'!$Q495</f>
        <v>0</v>
      </c>
      <c r="T495" s="203"/>
      <c r="U495" s="106"/>
      <c r="V495" s="106" t="str">
        <f>IF(U495-T495=0,"",U495-T495)</f>
        <v/>
      </c>
      <c r="W495" s="106"/>
      <c r="X495" s="106"/>
      <c r="Y495" s="106" t="str">
        <f>IF(X495-W495=0,"",X495-W495)</f>
        <v/>
      </c>
      <c r="Z495" s="106"/>
      <c r="AA495" s="106"/>
      <c r="AB495" s="106">
        <f>'INFORME DIARIO MAQUINARIA'!$AA495-'INFORME DIARIO MAQUINARIA'!$Z495</f>
        <v>0</v>
      </c>
      <c r="AC495" s="106"/>
      <c r="AD495" s="106"/>
      <c r="AE495" s="106" t="str">
        <f>IF(AD495-AC495=0,"",AD495-AC495)</f>
        <v/>
      </c>
      <c r="AF495" s="106"/>
      <c r="AG495" s="106"/>
      <c r="AH495" s="106" t="str">
        <f>IF(AG495-AF495=0,"",AG495-AF495)</f>
        <v/>
      </c>
      <c r="AI495" s="106"/>
      <c r="AJ495" s="106"/>
      <c r="AK495" s="106"/>
      <c r="AL495" s="106"/>
      <c r="AM495" s="106" t="str">
        <f>IF((AK495+AJ495)-AL495=0,"",(AK495+AJ495)-AL495)</f>
        <v/>
      </c>
      <c r="AN495" s="120" t="str">
        <f>IF(OR(AM495="",V495="",V495=0),"",ROUND(AM495/V495,2))</f>
        <v/>
      </c>
      <c r="AO495" s="106" t="str">
        <f>IF(OR(Y495="",AM495="",AM495=0),"",ROUND(Y495/AM495,2))</f>
        <v/>
      </c>
      <c r="AP495" s="106" t="str">
        <f>IF(OR(AM495="",Y495="",Y495=0),"",ROUND(AM495/Y495,2))</f>
        <v/>
      </c>
      <c r="AQ495" s="106" t="str">
        <f>IF(OR(L495="",V495="",V495=0),"",ROUND(L495/V495,1))</f>
        <v/>
      </c>
      <c r="AR495" s="106" t="str">
        <f>IF(OR('INFORME DIARIO MAQUINARIA'!$O495="",'INFORME DIARIO MAQUINARIA'!$AH495="",'INFORME DIARIO MAQUINARIA'!$AH495=0),"",ROUND('INFORME DIARIO MAQUINARIA'!$O495/'INFORME DIARIO MAQUINARIA'!$AH495,1))</f>
        <v/>
      </c>
      <c r="AS495" s="189" t="str">
        <f>IFERROR(IF(OR(V495="",AE495="",V495&lt;=0,AE495&lt;0),"",AE495/V495),"")</f>
        <v/>
      </c>
      <c r="AT495" s="106"/>
      <c r="AU495" s="106"/>
      <c r="AV495" s="106"/>
      <c r="AW495" s="106"/>
      <c r="AX495" s="106"/>
      <c r="AY495" s="106"/>
      <c r="AZ495" s="121"/>
    </row>
    <row r="496" spans="1:53" ht="45" hidden="1" customHeight="1" x14ac:dyDescent="0.25">
      <c r="B496" s="310">
        <v>46255</v>
      </c>
      <c r="C496" s="309" t="s">
        <v>463</v>
      </c>
      <c r="D496" s="201">
        <v>1</v>
      </c>
      <c r="E496" s="201" t="s">
        <v>187</v>
      </c>
      <c r="F496" s="201" t="s">
        <v>186</v>
      </c>
      <c r="G496" s="201">
        <v>13</v>
      </c>
      <c r="H496" s="201" t="s">
        <v>461</v>
      </c>
      <c r="I496" s="201" t="s">
        <v>428</v>
      </c>
      <c r="J496" s="201"/>
      <c r="K496" s="201" t="s">
        <v>182</v>
      </c>
      <c r="L496" s="201"/>
      <c r="M496" s="201">
        <v>96</v>
      </c>
      <c r="N496" s="201"/>
      <c r="O496" s="201"/>
      <c r="P496" s="209"/>
      <c r="Q496" s="205"/>
      <c r="R496" s="204"/>
      <c r="S496" s="156">
        <f>'INFORME DIARIO MAQUINARIA'!$R496-'INFORME DIARIO MAQUINARIA'!$Q496</f>
        <v>0</v>
      </c>
      <c r="T496" s="203"/>
      <c r="U496" s="106"/>
      <c r="V496" s="106" t="str">
        <f>IF(U496-T496=0,"",U496-T496)</f>
        <v/>
      </c>
      <c r="W496" s="106"/>
      <c r="X496" s="106"/>
      <c r="Y496" s="106" t="str">
        <f>IF(X496-W496=0,"",X496-W496)</f>
        <v/>
      </c>
      <c r="Z496" s="106"/>
      <c r="AA496" s="106"/>
      <c r="AB496" s="106">
        <f>'INFORME DIARIO MAQUINARIA'!$AA496-'INFORME DIARIO MAQUINARIA'!$Z496</f>
        <v>0</v>
      </c>
      <c r="AC496" s="106"/>
      <c r="AD496" s="106"/>
      <c r="AE496" s="106" t="str">
        <f>IF(AD496-AC496=0,"",AD496-AC496)</f>
        <v/>
      </c>
      <c r="AF496" s="106"/>
      <c r="AG496" s="106"/>
      <c r="AH496" s="106" t="str">
        <f>IF(AG496-AF496=0,"",AG496-AF496)</f>
        <v/>
      </c>
      <c r="AI496" s="106"/>
      <c r="AJ496" s="106"/>
      <c r="AK496" s="106"/>
      <c r="AL496" s="106"/>
      <c r="AM496" s="106" t="str">
        <f>IF((AK496+AJ496)-AL496=0,"",(AK496+AJ496)-AL496)</f>
        <v/>
      </c>
      <c r="AN496" s="120" t="str">
        <f>IF(OR(AM496="",V496="",V496=0),"",ROUND(AM496/V496,2))</f>
        <v/>
      </c>
      <c r="AO496" s="106" t="str">
        <f>IF(OR(Y496="",AM496="",AM496=0),"",ROUND(Y496/AM496,2))</f>
        <v/>
      </c>
      <c r="AP496" s="106" t="str">
        <f>IF(OR(AM496="",Y496="",Y496=0),"",ROUND(AM496/Y496,2))</f>
        <v/>
      </c>
      <c r="AQ496" s="106" t="str">
        <f>IF(OR(L496="",V496="",V496=0),"",ROUND(L496/V496,1))</f>
        <v/>
      </c>
      <c r="AR496" s="106" t="str">
        <f>IF(OR('INFORME DIARIO MAQUINARIA'!$O496="",'INFORME DIARIO MAQUINARIA'!$AH496="",'INFORME DIARIO MAQUINARIA'!$AH496=0),"",ROUND('INFORME DIARIO MAQUINARIA'!$O496/'INFORME DIARIO MAQUINARIA'!$AH496,1))</f>
        <v/>
      </c>
      <c r="AS496" s="189" t="str">
        <f>IFERROR(IF(OR(V496="",AE496="",V496&lt;=0,AE496&lt;0),"",AE496/V496),"")</f>
        <v/>
      </c>
      <c r="AT496" s="106"/>
      <c r="AU496" s="106"/>
      <c r="AV496" s="106"/>
      <c r="AW496" s="106"/>
      <c r="AX496" s="106"/>
      <c r="AY496" s="106"/>
      <c r="AZ496" s="121"/>
    </row>
    <row r="497" spans="2:52" ht="40.5" hidden="1" customHeight="1" x14ac:dyDescent="0.25">
      <c r="B497" s="310">
        <v>46255</v>
      </c>
      <c r="C497" s="309" t="s">
        <v>60</v>
      </c>
      <c r="D497" s="201">
        <v>1</v>
      </c>
      <c r="E497" s="201" t="s">
        <v>131</v>
      </c>
      <c r="F497" s="201" t="s">
        <v>438</v>
      </c>
      <c r="G497" s="201">
        <v>13</v>
      </c>
      <c r="H497" s="201" t="s">
        <v>461</v>
      </c>
      <c r="I497" s="201" t="s">
        <v>428</v>
      </c>
      <c r="J497" s="201"/>
      <c r="K497" s="201" t="s">
        <v>462</v>
      </c>
      <c r="L497" s="201"/>
      <c r="M497" s="201"/>
      <c r="N497" s="201">
        <v>4</v>
      </c>
      <c r="O497" s="201">
        <v>48</v>
      </c>
      <c r="P497" s="209"/>
      <c r="Q497" s="205"/>
      <c r="R497" s="204"/>
      <c r="S497" s="204">
        <f>'INFORME DIARIO MAQUINARIA'!$R497-'INFORME DIARIO MAQUINARIA'!$Q497</f>
        <v>0</v>
      </c>
      <c r="T497" s="203"/>
      <c r="U497" s="106"/>
      <c r="V497" s="106" t="str">
        <f>IF(U497-T497=0,"",U497-T497)</f>
        <v/>
      </c>
      <c r="W497" s="106"/>
      <c r="X497" s="106"/>
      <c r="Y497" s="106" t="str">
        <f>IF(X497-W497=0,"",X497-W497)</f>
        <v/>
      </c>
      <c r="Z497" s="106"/>
      <c r="AA497" s="106"/>
      <c r="AB497" s="106">
        <f>'INFORME DIARIO MAQUINARIA'!$AA497-'INFORME DIARIO MAQUINARIA'!$Z497</f>
        <v>0</v>
      </c>
      <c r="AC497" s="106"/>
      <c r="AD497" s="106"/>
      <c r="AE497" s="106" t="str">
        <f>IF(AD497-AC497=0,"",AD497-AC497)</f>
        <v/>
      </c>
      <c r="AF497" s="106"/>
      <c r="AG497" s="106"/>
      <c r="AH497" s="106" t="str">
        <f>IF(AG497-AF497=0,"",AG497-AF497)</f>
        <v/>
      </c>
      <c r="AI497" s="106"/>
      <c r="AJ497" s="106"/>
      <c r="AK497" s="106"/>
      <c r="AL497" s="106"/>
      <c r="AM497" s="106" t="str">
        <f>IF((AK497+AJ497)-AL497=0,"",(AK497+AJ497)-AL497)</f>
        <v/>
      </c>
      <c r="AN497" s="120" t="str">
        <f>IF(OR(AM497="",V497="",V497=0),"",ROUND(AM497/V497,2))</f>
        <v/>
      </c>
      <c r="AO497" s="106" t="str">
        <f>IF(OR(Y497="",AM497="",AM497=0),"",ROUND(Y497/AM497,2))</f>
        <v/>
      </c>
      <c r="AP497" s="106" t="str">
        <f>IF(OR(AM497="",Y497="",Y497=0),"",ROUND(AM497/Y497,2))</f>
        <v/>
      </c>
      <c r="AQ497" s="106" t="str">
        <f>IF(OR(L497="",V497="",V497=0),"",ROUND(L497/V497,1))</f>
        <v/>
      </c>
      <c r="AR497" s="106" t="str">
        <f>IF(OR('INFORME DIARIO MAQUINARIA'!$O497="",'INFORME DIARIO MAQUINARIA'!$AH497="",'INFORME DIARIO MAQUINARIA'!$AH497=0),"",ROUND('INFORME DIARIO MAQUINARIA'!$O497/'INFORME DIARIO MAQUINARIA'!$AH497,1))</f>
        <v/>
      </c>
      <c r="AS497" s="189" t="str">
        <f>IFERROR(IF(OR(V497="",AE497="",V497&lt;=0,AE497&lt;0),"",AE497/V497),"")</f>
        <v/>
      </c>
      <c r="AT497" s="106"/>
      <c r="AU497" s="106"/>
      <c r="AV497" s="106"/>
      <c r="AW497" s="106"/>
      <c r="AX497" s="106"/>
      <c r="AY497" s="106"/>
      <c r="AZ497" s="121"/>
    </row>
    <row r="498" spans="2:52" ht="46.5" hidden="1" customHeight="1" thickBot="1" x14ac:dyDescent="0.3">
      <c r="B498" s="310">
        <v>46255</v>
      </c>
      <c r="C498" s="309" t="s">
        <v>60</v>
      </c>
      <c r="D498" s="201">
        <v>1</v>
      </c>
      <c r="E498" s="201" t="s">
        <v>228</v>
      </c>
      <c r="F498" s="201" t="s">
        <v>354</v>
      </c>
      <c r="G498" s="201">
        <v>13</v>
      </c>
      <c r="H498" s="201" t="s">
        <v>461</v>
      </c>
      <c r="I498" s="201" t="s">
        <v>428</v>
      </c>
      <c r="J498" s="201"/>
      <c r="K498" s="201" t="s">
        <v>183</v>
      </c>
      <c r="L498" s="201"/>
      <c r="M498" s="201"/>
      <c r="N498" s="201">
        <v>4</v>
      </c>
      <c r="O498" s="201">
        <v>48</v>
      </c>
      <c r="P498" s="209"/>
      <c r="Q498" s="205"/>
      <c r="R498" s="204"/>
      <c r="S498" s="204">
        <f>'INFORME DIARIO MAQUINARIA'!$R498-'INFORME DIARIO MAQUINARIA'!$Q498</f>
        <v>0</v>
      </c>
      <c r="T498" s="203"/>
      <c r="U498" s="106"/>
      <c r="V498" s="106" t="str">
        <f>IF(U498-T498=0,"",U498-T498)</f>
        <v/>
      </c>
      <c r="W498" s="106"/>
      <c r="X498" s="106"/>
      <c r="Y498" s="106" t="str">
        <f>IF(X498-W498=0,"",X498-W498)</f>
        <v/>
      </c>
      <c r="Z498" s="106"/>
      <c r="AA498" s="106"/>
      <c r="AB498" s="106">
        <f>'INFORME DIARIO MAQUINARIA'!$AA498-'INFORME DIARIO MAQUINARIA'!$Z498</f>
        <v>0</v>
      </c>
      <c r="AC498" s="106"/>
      <c r="AD498" s="106"/>
      <c r="AE498" s="106" t="str">
        <f>IF(AD498-AC498=0,"",AD498-AC498)</f>
        <v/>
      </c>
      <c r="AF498" s="106"/>
      <c r="AG498" s="106"/>
      <c r="AH498" s="106" t="str">
        <f>IF(AG498-AF498=0,"",AG498-AF498)</f>
        <v/>
      </c>
      <c r="AI498" s="106"/>
      <c r="AJ498" s="106"/>
      <c r="AK498" s="106"/>
      <c r="AL498" s="106"/>
      <c r="AM498" s="106" t="str">
        <f>IF((AK498+AJ498)-AL498=0,"",(AK498+AJ498)-AL498)</f>
        <v/>
      </c>
      <c r="AN498" s="120" t="str">
        <f>IF(OR(AM498="",V498="",V498=0),"",ROUND(AM498/V498,2))</f>
        <v/>
      </c>
      <c r="AO498" s="106" t="str">
        <f>IF(OR(Y498="",AM498="",AM498=0),"",ROUND(Y498/AM498,2))</f>
        <v/>
      </c>
      <c r="AP498" s="106" t="str">
        <f>IF(OR(AM498="",Y498="",Y498=0),"",ROUND(AM498/Y498,2))</f>
        <v/>
      </c>
      <c r="AQ498" s="106" t="str">
        <f>IF(OR(L498="",V498="",V498=0),"",ROUND(L498/V498,1))</f>
        <v/>
      </c>
      <c r="AR498" s="106" t="str">
        <f>IF(OR('INFORME DIARIO MAQUINARIA'!$O498="",'INFORME DIARIO MAQUINARIA'!$AH498="",'INFORME DIARIO MAQUINARIA'!$AH498=0),"",ROUND('INFORME DIARIO MAQUINARIA'!$O498/'INFORME DIARIO MAQUINARIA'!$AH498,1))</f>
        <v/>
      </c>
      <c r="AS498" s="189" t="str">
        <f>IFERROR(IF(OR(V498="",AE498="",V498&lt;=0,AE498&lt;0),"",AE498/V498),"")</f>
        <v/>
      </c>
      <c r="AT498" s="106"/>
      <c r="AU498" s="106"/>
      <c r="AV498" s="106"/>
      <c r="AW498" s="106"/>
      <c r="AX498" s="106"/>
      <c r="AY498" s="106"/>
      <c r="AZ498" s="121"/>
    </row>
    <row r="499" spans="2:52" ht="38.25" hidden="1" customHeight="1" thickBot="1" x14ac:dyDescent="0.3">
      <c r="B499" s="312">
        <v>46255</v>
      </c>
      <c r="C499" s="212" t="s">
        <v>60</v>
      </c>
      <c r="D499" s="212">
        <v>1</v>
      </c>
      <c r="E499" s="212" t="s">
        <v>387</v>
      </c>
      <c r="F499" s="212" t="s">
        <v>386</v>
      </c>
      <c r="G499" s="212">
        <v>14</v>
      </c>
      <c r="H499" s="212" t="s">
        <v>460</v>
      </c>
      <c r="I499" s="313"/>
      <c r="J499" s="313"/>
      <c r="K499" s="212" t="s">
        <v>422</v>
      </c>
      <c r="L499" s="212">
        <v>2708</v>
      </c>
      <c r="M499" s="212"/>
      <c r="N499" s="212"/>
      <c r="O499" s="212"/>
      <c r="P499" s="211"/>
      <c r="Q499" s="205"/>
      <c r="R499" s="204"/>
      <c r="S499" s="204">
        <f>'INFORME DIARIO MAQUINARIA'!$R499-'INFORME DIARIO MAQUINARIA'!$Q499</f>
        <v>0</v>
      </c>
      <c r="T499" s="203"/>
      <c r="U499" s="106"/>
      <c r="V499" s="106" t="str">
        <f>IF(U499-T499=0,"",U499-T499)</f>
        <v/>
      </c>
      <c r="W499" s="106"/>
      <c r="X499" s="106"/>
      <c r="Y499" s="106" t="str">
        <f>IF(X499-W499=0,"",X499-W499)</f>
        <v/>
      </c>
      <c r="Z499" s="106"/>
      <c r="AA499" s="106"/>
      <c r="AB499" s="106">
        <f>'INFORME DIARIO MAQUINARIA'!$AA499-'INFORME DIARIO MAQUINARIA'!$Z499</f>
        <v>0</v>
      </c>
      <c r="AC499" s="106"/>
      <c r="AD499" s="106"/>
      <c r="AE499" s="106" t="str">
        <f>IF(AD499-AC499=0,"",AD499-AC499)</f>
        <v/>
      </c>
      <c r="AF499" s="106"/>
      <c r="AG499" s="106"/>
      <c r="AH499" s="106" t="str">
        <f>IF(AG499-AF499=0,"",AG499-AF499)</f>
        <v/>
      </c>
      <c r="AI499" s="106"/>
      <c r="AJ499" s="106"/>
      <c r="AK499" s="106"/>
      <c r="AL499" s="106"/>
      <c r="AM499" s="106" t="str">
        <f>IF((AK499+AJ499)-AL499=0,"",(AK499+AJ499)-AL499)</f>
        <v/>
      </c>
      <c r="AN499" s="120" t="str">
        <f>IF(OR(AM499="",V499="",V499=0),"",ROUND(AM499/V499,2))</f>
        <v/>
      </c>
      <c r="AO499" s="106" t="str">
        <f>IF(OR(Y499="",AM499="",AM499=0),"",ROUND(Y499/AM499,2))</f>
        <v/>
      </c>
      <c r="AP499" s="106" t="str">
        <f>IF(OR(AM499="",Y499="",Y499=0),"",ROUND(AM499/Y499,2))</f>
        <v/>
      </c>
      <c r="AQ499" s="106" t="str">
        <f>IF(OR(L499="",V499="",V499=0),"",ROUND(L499/V499,1))</f>
        <v/>
      </c>
      <c r="AR499" s="106" t="str">
        <f>IF(OR('INFORME DIARIO MAQUINARIA'!$O499="",'INFORME DIARIO MAQUINARIA'!$AH499="",'INFORME DIARIO MAQUINARIA'!$AH499=0),"",ROUND('INFORME DIARIO MAQUINARIA'!$O499/'INFORME DIARIO MAQUINARIA'!$AH499,1))</f>
        <v/>
      </c>
      <c r="AS499" s="189" t="str">
        <f>IFERROR(IF(OR(V499="",AE499="",V499&lt;=0,AE499&lt;0),"",AE499/V499),"")</f>
        <v/>
      </c>
      <c r="AT499" s="106"/>
      <c r="AU499" s="106"/>
      <c r="AV499" s="106"/>
      <c r="AW499" s="106"/>
      <c r="AX499" s="106"/>
      <c r="AY499" s="106"/>
      <c r="AZ499" s="121"/>
    </row>
    <row r="500" spans="2:52" ht="75.75" hidden="1" thickBot="1" x14ac:dyDescent="0.3">
      <c r="B500" s="312">
        <v>46258</v>
      </c>
      <c r="C500" s="311" t="s">
        <v>110</v>
      </c>
      <c r="D500" s="212">
        <v>1</v>
      </c>
      <c r="E500" s="212" t="s">
        <v>170</v>
      </c>
      <c r="F500" s="212" t="s">
        <v>459</v>
      </c>
      <c r="G500" s="212">
        <v>5</v>
      </c>
      <c r="H500" s="212" t="s">
        <v>389</v>
      </c>
      <c r="I500" s="212">
        <v>195</v>
      </c>
      <c r="J500" s="212"/>
      <c r="K500" s="212" t="s">
        <v>458</v>
      </c>
      <c r="L500" s="212">
        <v>848</v>
      </c>
      <c r="M500" s="212"/>
      <c r="N500" s="212"/>
      <c r="O500" s="212"/>
      <c r="P500" s="211"/>
      <c r="Q500" s="205"/>
      <c r="R500" s="204"/>
      <c r="S500" s="204">
        <f>'INFORME DIARIO MAQUINARIA'!$R500-'INFORME DIARIO MAQUINARIA'!$Q500</f>
        <v>0</v>
      </c>
      <c r="T500" s="191">
        <v>2005.1</v>
      </c>
      <c r="U500" s="100">
        <v>2011</v>
      </c>
      <c r="V500" s="106">
        <f>IF(U500-T500=0,"",U500-T500)</f>
        <v>5.9000000000000909</v>
      </c>
      <c r="W500" s="106"/>
      <c r="X500" s="106"/>
      <c r="Y500" s="106" t="str">
        <f>IF(X500-W500=0,"",X500-W500)</f>
        <v/>
      </c>
      <c r="Z500" s="106"/>
      <c r="AA500" s="106"/>
      <c r="AB500" s="106">
        <f>'INFORME DIARIO MAQUINARIA'!$AA500-'INFORME DIARIO MAQUINARIA'!$Z500</f>
        <v>0</v>
      </c>
      <c r="AC500" s="100">
        <v>2006</v>
      </c>
      <c r="AD500" s="100">
        <v>2010.5</v>
      </c>
      <c r="AE500" s="106">
        <f>IF(AD500-AC500=0,"",AD500-AC500)</f>
        <v>4.5</v>
      </c>
      <c r="AF500" s="106"/>
      <c r="AG500" s="106"/>
      <c r="AH500" s="106" t="str">
        <f>IF(AG500-AF500=0,"",AG500-AF500)</f>
        <v/>
      </c>
      <c r="AI500" s="100">
        <v>225</v>
      </c>
      <c r="AJ500" s="106"/>
      <c r="AK500" s="100">
        <v>220</v>
      </c>
      <c r="AL500" s="100">
        <v>160</v>
      </c>
      <c r="AM500" s="106">
        <f>IF((AK500+AJ500)-AL500=0,"",(AK500+AJ500)-AL500)</f>
        <v>60</v>
      </c>
      <c r="AN500" s="120">
        <f>IF(OR(AM500="",V500="",V500=0),"",ROUND(AM500/V500,2))</f>
        <v>10.17</v>
      </c>
      <c r="AO500" s="106" t="str">
        <f>IF(OR(Y500="",AM500="",AM500=0),"",ROUND(Y500/AM500,2))</f>
        <v/>
      </c>
      <c r="AP500" s="106" t="str">
        <f>IF(OR(AM500="",Y500="",Y500=0),"",ROUND(AM500/Y500,2))</f>
        <v/>
      </c>
      <c r="AQ500" s="106">
        <f>IF(OR(L500="",V500="",V500=0),"",ROUND(L500/V500,1))</f>
        <v>143.69999999999999</v>
      </c>
      <c r="AR500" s="106" t="str">
        <f>IF(OR('INFORME DIARIO MAQUINARIA'!$O500="",'INFORME DIARIO MAQUINARIA'!$AH500="",'INFORME DIARIO MAQUINARIA'!$AH500=0),"",ROUND('INFORME DIARIO MAQUINARIA'!$O500/'INFORME DIARIO MAQUINARIA'!$AH500,1))</f>
        <v/>
      </c>
      <c r="AS500" s="189">
        <f>IFERROR(IF(OR(V500="",AE500="",V500&lt;=0,AE500&lt;0),"",AE500/V500),"")</f>
        <v>0.76271186440676786</v>
      </c>
      <c r="AT500" s="106"/>
      <c r="AU500" s="106" t="s">
        <v>133</v>
      </c>
      <c r="AV500" s="106" t="s">
        <v>457</v>
      </c>
      <c r="AW500" s="106" t="s">
        <v>456</v>
      </c>
      <c r="AX500" s="106" t="s">
        <v>455</v>
      </c>
      <c r="AY500" s="106">
        <v>60007041</v>
      </c>
      <c r="AZ500" s="121" t="s">
        <v>271</v>
      </c>
    </row>
    <row r="501" spans="2:52" ht="46.5" hidden="1" customHeight="1" x14ac:dyDescent="0.25">
      <c r="B501" s="310">
        <v>46258</v>
      </c>
      <c r="C501" s="309" t="s">
        <v>110</v>
      </c>
      <c r="D501" s="201">
        <v>1</v>
      </c>
      <c r="E501" s="201" t="s">
        <v>86</v>
      </c>
      <c r="F501" s="201" t="s">
        <v>85</v>
      </c>
      <c r="G501" s="201">
        <v>5</v>
      </c>
      <c r="H501" s="201" t="s">
        <v>389</v>
      </c>
      <c r="I501" s="201">
        <v>195</v>
      </c>
      <c r="J501" s="201"/>
      <c r="K501" s="201" t="s">
        <v>429</v>
      </c>
      <c r="L501" s="201"/>
      <c r="M501" s="201"/>
      <c r="N501" s="201">
        <v>7</v>
      </c>
      <c r="O501" s="201">
        <v>84</v>
      </c>
      <c r="P501" s="209"/>
      <c r="Q501" s="205"/>
      <c r="R501" s="204"/>
      <c r="S501" s="204">
        <f>'INFORME DIARIO MAQUINARIA'!$R501-'INFORME DIARIO MAQUINARIA'!$Q501</f>
        <v>0</v>
      </c>
      <c r="T501" s="203"/>
      <c r="U501" s="106"/>
      <c r="V501" s="106" t="str">
        <f>IF(U501-T501=0,"",U501-T501)</f>
        <v/>
      </c>
      <c r="W501" s="100">
        <v>21838</v>
      </c>
      <c r="X501" s="100">
        <v>21892</v>
      </c>
      <c r="Y501" s="106">
        <f>IF(X501-W501=0,"",X501-W501)</f>
        <v>54</v>
      </c>
      <c r="Z501" s="106"/>
      <c r="AA501" s="106"/>
      <c r="AB501" s="197">
        <f>'INFORME DIARIO MAQUINARIA'!$AA501-'INFORME DIARIO MAQUINARIA'!$Z501</f>
        <v>0</v>
      </c>
      <c r="AC501" s="106"/>
      <c r="AD501" s="106"/>
      <c r="AE501" s="106" t="str">
        <f>IF(AD501-AC501=0,"",AD501-AC501)</f>
        <v/>
      </c>
      <c r="AF501" s="100">
        <v>21848</v>
      </c>
      <c r="AG501" s="100">
        <v>21882</v>
      </c>
      <c r="AH501" s="106">
        <f>IF(AG501-AF501=0,"",AG501-AF501)</f>
        <v>34</v>
      </c>
      <c r="AI501" s="100">
        <v>230</v>
      </c>
      <c r="AJ501" s="106"/>
      <c r="AK501" s="100">
        <v>110</v>
      </c>
      <c r="AL501" s="100">
        <v>85</v>
      </c>
      <c r="AM501" s="106">
        <f>IF((AK501+AJ501)-AL501=0,"",(AK501+AJ501)-AL501)</f>
        <v>25</v>
      </c>
      <c r="AN501" s="120" t="str">
        <f>IF(OR(AM501="",V501="",V501=0),"",ROUND(AM501/V501,2))</f>
        <v/>
      </c>
      <c r="AO501" s="106">
        <f>IF(OR(Y501="",AM501="",AM501=0),"",ROUND(Y501/AM501,2))</f>
        <v>2.16</v>
      </c>
      <c r="AP501" s="106">
        <f>IF(OR(AM501="",Y501="",Y501=0),"",ROUND(AM501/Y501,2))</f>
        <v>0.46</v>
      </c>
      <c r="AQ501" s="106" t="str">
        <f>IF(OR(L501="",V501="",V501=0),"",ROUND(L501/V501,1))</f>
        <v/>
      </c>
      <c r="AR501" s="106">
        <f>IF(OR('INFORME DIARIO MAQUINARIA'!$O501="",'INFORME DIARIO MAQUINARIA'!$AH501="",'INFORME DIARIO MAQUINARIA'!$AH501=0),"",ROUND('INFORME DIARIO MAQUINARIA'!$O501/'INFORME DIARIO MAQUINARIA'!$AH501,1))</f>
        <v>2.5</v>
      </c>
      <c r="AS501" s="189" t="str">
        <f>IFERROR(IF(OR(V501="",AE501="",V501&lt;=0,AE501&lt;0),"",AE501/V501),"")</f>
        <v/>
      </c>
      <c r="AT501" s="106"/>
      <c r="AU501" s="106" t="s">
        <v>133</v>
      </c>
      <c r="AV501" s="106" t="s">
        <v>220</v>
      </c>
      <c r="AW501" s="106" t="s">
        <v>456</v>
      </c>
      <c r="AX501" s="106" t="s">
        <v>455</v>
      </c>
      <c r="AY501" s="106">
        <v>60007041</v>
      </c>
      <c r="AZ501" s="121" t="s">
        <v>271</v>
      </c>
    </row>
    <row r="502" spans="2:52" ht="42" hidden="1" customHeight="1" thickBot="1" x14ac:dyDescent="0.3">
      <c r="B502" s="308">
        <v>46258</v>
      </c>
      <c r="C502" s="307" t="s">
        <v>110</v>
      </c>
      <c r="D502" s="207">
        <v>1</v>
      </c>
      <c r="E502" s="207" t="s">
        <v>206</v>
      </c>
      <c r="F502" s="207" t="s">
        <v>88</v>
      </c>
      <c r="G502" s="207">
        <v>5</v>
      </c>
      <c r="H502" s="207" t="s">
        <v>389</v>
      </c>
      <c r="I502" s="207">
        <v>195</v>
      </c>
      <c r="J502" s="207"/>
      <c r="K502" s="207" t="s">
        <v>182</v>
      </c>
      <c r="L502" s="207"/>
      <c r="M502" s="207">
        <v>84</v>
      </c>
      <c r="N502" s="207"/>
      <c r="O502" s="207"/>
      <c r="P502" s="206"/>
      <c r="Q502" s="205"/>
      <c r="R502" s="204"/>
      <c r="S502" s="204">
        <f>'INFORME DIARIO MAQUINARIA'!$R502-'INFORME DIARIO MAQUINARIA'!$Q502</f>
        <v>0</v>
      </c>
      <c r="T502" s="191">
        <v>2697</v>
      </c>
      <c r="U502" s="100">
        <v>2702</v>
      </c>
      <c r="V502" s="106">
        <f>IF(U502-T502=0,"",U502-T502)</f>
        <v>5</v>
      </c>
      <c r="W502" s="106"/>
      <c r="X502" s="106"/>
      <c r="Y502" s="106" t="str">
        <f>IF(X502-W502=0,"",X502-W502)</f>
        <v/>
      </c>
      <c r="Z502" s="106"/>
      <c r="AA502" s="106"/>
      <c r="AB502" s="106">
        <f>'INFORME DIARIO MAQUINARIA'!$AA502-'INFORME DIARIO MAQUINARIA'!$Z502</f>
        <v>0</v>
      </c>
      <c r="AC502" s="100">
        <v>2697.8</v>
      </c>
      <c r="AD502" s="100">
        <v>2701.4</v>
      </c>
      <c r="AE502" s="106">
        <f>IF(AD502-AC502=0,"",AD502-AC502)</f>
        <v>3.5999999999999091</v>
      </c>
      <c r="AF502" s="106"/>
      <c r="AG502" s="106"/>
      <c r="AH502" s="106" t="str">
        <f>IF(AG502-AF502=0,"",AG502-AF502)</f>
        <v/>
      </c>
      <c r="AI502" s="100">
        <v>165</v>
      </c>
      <c r="AJ502" s="106"/>
      <c r="AK502" s="100">
        <v>120</v>
      </c>
      <c r="AL502" s="100">
        <v>90</v>
      </c>
      <c r="AM502" s="106">
        <f>IF((AK502+AJ502)-AL502=0,"",(AK502+AJ502)-AL502)</f>
        <v>30</v>
      </c>
      <c r="AN502" s="120">
        <f>IF(OR(AM502="",V502="",V502=0),"",ROUND(AM502/V502,2))</f>
        <v>6</v>
      </c>
      <c r="AO502" s="106" t="str">
        <f>IF(OR(Y502="",AM502="",AM502=0),"",ROUND(Y502/AM502,2))</f>
        <v/>
      </c>
      <c r="AP502" s="106" t="str">
        <f>IF(OR(AM502="",Y502="",Y502=0),"",ROUND(AM502/Y502,2))</f>
        <v/>
      </c>
      <c r="AQ502" s="106" t="str">
        <f>IF(OR(L502="",V502="",V502=0),"",ROUND(L502/V502,1))</f>
        <v/>
      </c>
      <c r="AR502" s="106" t="str">
        <f>IF(OR('INFORME DIARIO MAQUINARIA'!$O502="",'INFORME DIARIO MAQUINARIA'!$AH502="",'INFORME DIARIO MAQUINARIA'!$AH502=0),"",ROUND('INFORME DIARIO MAQUINARIA'!$O502/'INFORME DIARIO MAQUINARIA'!$AH502,1))</f>
        <v/>
      </c>
      <c r="AS502" s="189">
        <f>IFERROR(IF(OR(V502="",AE502="",V502&lt;=0,AE502&lt;0),"",AE502/V502),"")</f>
        <v>0.71999999999998177</v>
      </c>
      <c r="AT502" s="106"/>
      <c r="AU502" s="106" t="s">
        <v>133</v>
      </c>
      <c r="AV502" s="106" t="s">
        <v>140</v>
      </c>
      <c r="AW502" s="106" t="s">
        <v>456</v>
      </c>
      <c r="AX502" s="106" t="s">
        <v>455</v>
      </c>
      <c r="AY502" s="106">
        <v>60007041</v>
      </c>
      <c r="AZ502" s="121" t="s">
        <v>271</v>
      </c>
    </row>
    <row r="503" spans="2:52" ht="42" hidden="1" customHeight="1" x14ac:dyDescent="0.25">
      <c r="B503" s="312">
        <v>46258</v>
      </c>
      <c r="C503" s="311" t="s">
        <v>110</v>
      </c>
      <c r="D503" s="212">
        <v>1</v>
      </c>
      <c r="E503" s="212" t="s">
        <v>367</v>
      </c>
      <c r="F503" s="212" t="s">
        <v>323</v>
      </c>
      <c r="G503" s="212">
        <v>12</v>
      </c>
      <c r="H503" s="212" t="s">
        <v>453</v>
      </c>
      <c r="I503" s="212">
        <v>248</v>
      </c>
      <c r="J503" s="212"/>
      <c r="K503" s="212" t="s">
        <v>365</v>
      </c>
      <c r="L503" s="212">
        <v>1130</v>
      </c>
      <c r="M503" s="212"/>
      <c r="N503" s="212"/>
      <c r="O503" s="212"/>
      <c r="P503" s="211"/>
      <c r="Q503" s="205"/>
      <c r="R503" s="204"/>
      <c r="S503" s="204">
        <f>'INFORME DIARIO MAQUINARIA'!$R503-'INFORME DIARIO MAQUINARIA'!$Q503</f>
        <v>0</v>
      </c>
      <c r="T503" s="203"/>
      <c r="U503" s="106"/>
      <c r="V503" s="106" t="str">
        <f>IF(U503-T503=0,"",U503-T503)</f>
        <v/>
      </c>
      <c r="W503" s="106"/>
      <c r="X503" s="106"/>
      <c r="Y503" s="106" t="str">
        <f>IF(X503-W503=0,"",X503-W503)</f>
        <v/>
      </c>
      <c r="Z503" s="106"/>
      <c r="AA503" s="106"/>
      <c r="AB503" s="106">
        <f>'INFORME DIARIO MAQUINARIA'!$AA503-'INFORME DIARIO MAQUINARIA'!$Z503</f>
        <v>0</v>
      </c>
      <c r="AC503" s="106"/>
      <c r="AD503" s="106"/>
      <c r="AE503" s="106" t="str">
        <f>IF(AD503-AC503=0,"",AD503-AC503)</f>
        <v/>
      </c>
      <c r="AF503" s="106"/>
      <c r="AG503" s="106"/>
      <c r="AH503" s="106" t="str">
        <f>IF(AG503-AF503=0,"",AG503-AF503)</f>
        <v/>
      </c>
      <c r="AI503" s="106"/>
      <c r="AJ503" s="106"/>
      <c r="AK503" s="106"/>
      <c r="AL503" s="106"/>
      <c r="AM503" s="106" t="str">
        <f>IF((AK503+AJ503)-AL503=0,"",(AK503+AJ503)-AL503)</f>
        <v/>
      </c>
      <c r="AN503" s="120" t="str">
        <f>IF(OR(AM503="",V503="",V503=0),"",ROUND(AM503/V503,2))</f>
        <v/>
      </c>
      <c r="AO503" s="106" t="str">
        <f>IF(OR(Y503="",AM503="",AM503=0),"",ROUND(Y503/AM503,2))</f>
        <v/>
      </c>
      <c r="AP503" s="106" t="str">
        <f>IF(OR(AM503="",Y503="",Y503=0),"",ROUND(AM503/Y503,2))</f>
        <v/>
      </c>
      <c r="AQ503" s="106" t="str">
        <f>IF(OR(L503="",V503="",V503=0),"",ROUND(L503/V503,1))</f>
        <v/>
      </c>
      <c r="AR503" s="106" t="str">
        <f>IF(OR('INFORME DIARIO MAQUINARIA'!$O503="",'INFORME DIARIO MAQUINARIA'!$AH503="",'INFORME DIARIO MAQUINARIA'!$AH503=0),"",ROUND('INFORME DIARIO MAQUINARIA'!$O503/'INFORME DIARIO MAQUINARIA'!$AH503,1))</f>
        <v/>
      </c>
      <c r="AS503" s="189" t="str">
        <f>IFERROR(IF(OR(V503="",AE503="",V503&lt;=0,AE503&lt;0),"",AE503/V503),"")</f>
        <v/>
      </c>
      <c r="AT503" s="106"/>
      <c r="AU503" s="106"/>
      <c r="AV503" s="106"/>
      <c r="AW503" s="106"/>
      <c r="AX503" s="106"/>
      <c r="AY503" s="106"/>
      <c r="AZ503" s="121"/>
    </row>
    <row r="504" spans="2:52" ht="42" hidden="1" customHeight="1" x14ac:dyDescent="0.25">
      <c r="B504" s="310">
        <v>46258</v>
      </c>
      <c r="C504" s="309" t="s">
        <v>110</v>
      </c>
      <c r="D504" s="201">
        <v>1</v>
      </c>
      <c r="E504" s="201" t="s">
        <v>187</v>
      </c>
      <c r="F504" s="201" t="s">
        <v>186</v>
      </c>
      <c r="G504" s="201">
        <v>12</v>
      </c>
      <c r="H504" s="201" t="s">
        <v>453</v>
      </c>
      <c r="I504" s="201">
        <v>248</v>
      </c>
      <c r="J504" s="201"/>
      <c r="K504" s="201" t="s">
        <v>362</v>
      </c>
      <c r="L504" s="201"/>
      <c r="M504" s="201">
        <v>168</v>
      </c>
      <c r="N504" s="201"/>
      <c r="O504" s="201"/>
      <c r="P504" s="209"/>
      <c r="Q504" s="205"/>
      <c r="R504" s="204"/>
      <c r="S504" s="156">
        <f>'INFORME DIARIO MAQUINARIA'!$R504-'INFORME DIARIO MAQUINARIA'!$Q504</f>
        <v>0</v>
      </c>
      <c r="T504" s="203"/>
      <c r="U504" s="106"/>
      <c r="V504" s="106" t="str">
        <f>IF(U504-T504=0,"",U504-T504)</f>
        <v/>
      </c>
      <c r="W504" s="106"/>
      <c r="X504" s="106"/>
      <c r="Y504" s="106" t="str">
        <f>IF(X504-W504=0,"",X504-W504)</f>
        <v/>
      </c>
      <c r="Z504" s="106"/>
      <c r="AA504" s="106"/>
      <c r="AB504" s="106">
        <f>'INFORME DIARIO MAQUINARIA'!$AA504-'INFORME DIARIO MAQUINARIA'!$Z504</f>
        <v>0</v>
      </c>
      <c r="AC504" s="106"/>
      <c r="AD504" s="106"/>
      <c r="AE504" s="106" t="str">
        <f>IF(AD504-AC504=0,"",AD504-AC504)</f>
        <v/>
      </c>
      <c r="AF504" s="106"/>
      <c r="AG504" s="106"/>
      <c r="AH504" s="106" t="str">
        <f>IF(AG504-AF504=0,"",AG504-AF504)</f>
        <v/>
      </c>
      <c r="AI504" s="106"/>
      <c r="AJ504" s="106"/>
      <c r="AK504" s="106"/>
      <c r="AL504" s="106"/>
      <c r="AM504" s="106" t="str">
        <f>IF((AK504+AJ504)-AL504=0,"",(AK504+AJ504)-AL504)</f>
        <v/>
      </c>
      <c r="AN504" s="120" t="str">
        <f>IF(OR(AM504="",V504="",V504=0),"",ROUND(AM504/V504,2))</f>
        <v/>
      </c>
      <c r="AO504" s="106" t="str">
        <f>IF(OR(Y504="",AM504="",AM504=0),"",ROUND(Y504/AM504,2))</f>
        <v/>
      </c>
      <c r="AP504" s="106" t="str">
        <f>IF(OR(AM504="",Y504="",Y504=0),"",ROUND(AM504/Y504,2))</f>
        <v/>
      </c>
      <c r="AQ504" s="106" t="str">
        <f>IF(OR(L504="",V504="",V504=0),"",ROUND(L504/V504,1))</f>
        <v/>
      </c>
      <c r="AR504" s="106" t="str">
        <f>IF(OR('INFORME DIARIO MAQUINARIA'!$O504="",'INFORME DIARIO MAQUINARIA'!$AH504="",'INFORME DIARIO MAQUINARIA'!$AH504=0),"",ROUND('INFORME DIARIO MAQUINARIA'!$O504/'INFORME DIARIO MAQUINARIA'!$AH504,1))</f>
        <v/>
      </c>
      <c r="AS504" s="189" t="str">
        <f>IFERROR(IF(OR(V504="",AE504="",V504&lt;=0,AE504&lt;0),"",AE504/V504),"")</f>
        <v/>
      </c>
      <c r="AT504" s="106"/>
      <c r="AU504" s="106"/>
      <c r="AV504" s="106"/>
      <c r="AW504" s="106"/>
      <c r="AX504" s="106"/>
      <c r="AY504" s="106"/>
      <c r="AZ504" s="121"/>
    </row>
    <row r="505" spans="2:52" ht="42" hidden="1" customHeight="1" x14ac:dyDescent="0.25">
      <c r="B505" s="310">
        <v>46258</v>
      </c>
      <c r="C505" s="309" t="s">
        <v>110</v>
      </c>
      <c r="D505" s="201">
        <v>1</v>
      </c>
      <c r="E505" s="201" t="s">
        <v>195</v>
      </c>
      <c r="F505" s="201" t="s">
        <v>221</v>
      </c>
      <c r="G505" s="201">
        <v>12</v>
      </c>
      <c r="H505" s="201" t="s">
        <v>453</v>
      </c>
      <c r="I505" s="201">
        <v>248</v>
      </c>
      <c r="J505" s="201"/>
      <c r="K505" s="201" t="s">
        <v>454</v>
      </c>
      <c r="L505" s="201"/>
      <c r="M505" s="201"/>
      <c r="N505" s="201">
        <v>7</v>
      </c>
      <c r="O505" s="201">
        <v>84</v>
      </c>
      <c r="P505" s="209"/>
      <c r="Q505" s="205"/>
      <c r="R505" s="204"/>
      <c r="S505" s="204">
        <f>'INFORME DIARIO MAQUINARIA'!$R505-'INFORME DIARIO MAQUINARIA'!$Q505</f>
        <v>0</v>
      </c>
      <c r="T505" s="203"/>
      <c r="U505" s="106"/>
      <c r="V505" s="106" t="str">
        <f>IF(U505-T505=0,"",U505-T505)</f>
        <v/>
      </c>
      <c r="W505" s="106"/>
      <c r="X505" s="106"/>
      <c r="Y505" s="106" t="str">
        <f>IF(X505-W505=0,"",X505-W505)</f>
        <v/>
      </c>
      <c r="Z505" s="106"/>
      <c r="AA505" s="106"/>
      <c r="AB505" s="106">
        <f>'INFORME DIARIO MAQUINARIA'!$AA505-'INFORME DIARIO MAQUINARIA'!$Z505</f>
        <v>0</v>
      </c>
      <c r="AC505" s="106"/>
      <c r="AD505" s="106"/>
      <c r="AE505" s="106" t="str">
        <f>IF(AD505-AC505=0,"",AD505-AC505)</f>
        <v/>
      </c>
      <c r="AF505" s="106"/>
      <c r="AG505" s="106"/>
      <c r="AH505" s="106" t="str">
        <f>IF(AG505-AF505=0,"",AG505-AF505)</f>
        <v/>
      </c>
      <c r="AI505" s="106"/>
      <c r="AJ505" s="106"/>
      <c r="AK505" s="106"/>
      <c r="AL505" s="106"/>
      <c r="AM505" s="106" t="str">
        <f>IF((AK505+AJ505)-AL505=0,"",(AK505+AJ505)-AL505)</f>
        <v/>
      </c>
      <c r="AN505" s="120" t="str">
        <f>IF(OR(AM505="",V505="",V505=0),"",ROUND(AM505/V505,2))</f>
        <v/>
      </c>
      <c r="AO505" s="106" t="str">
        <f>IF(OR(Y505="",AM505="",AM505=0),"",ROUND(Y505/AM505,2))</f>
        <v/>
      </c>
      <c r="AP505" s="106" t="str">
        <f>IF(OR(AM505="",Y505="",Y505=0),"",ROUND(AM505/Y505,2))</f>
        <v/>
      </c>
      <c r="AQ505" s="106" t="str">
        <f>IF(OR(L505="",V505="",V505=0),"",ROUND(L505/V505,1))</f>
        <v/>
      </c>
      <c r="AR505" s="106" t="str">
        <f>IF(OR('INFORME DIARIO MAQUINARIA'!$O505="",'INFORME DIARIO MAQUINARIA'!$AH505="",'INFORME DIARIO MAQUINARIA'!$AH505=0),"",ROUND('INFORME DIARIO MAQUINARIA'!$O505/'INFORME DIARIO MAQUINARIA'!$AH505,1))</f>
        <v/>
      </c>
      <c r="AS505" s="189" t="str">
        <f>IFERROR(IF(OR(V505="",AE505="",V505&lt;=0,AE505&lt;0),"",AE505/V505),"")</f>
        <v/>
      </c>
      <c r="AT505" s="106"/>
      <c r="AU505" s="106"/>
      <c r="AV505" s="106"/>
      <c r="AW505" s="106"/>
      <c r="AX505" s="106"/>
      <c r="AY505" s="106"/>
      <c r="AZ505" s="121"/>
    </row>
    <row r="506" spans="2:52" ht="42" hidden="1" customHeight="1" thickBot="1" x14ac:dyDescent="0.3">
      <c r="B506" s="310">
        <v>46258</v>
      </c>
      <c r="C506" s="309" t="s">
        <v>110</v>
      </c>
      <c r="D506" s="201">
        <v>1</v>
      </c>
      <c r="E506" s="201" t="s">
        <v>95</v>
      </c>
      <c r="F506" s="201" t="s">
        <v>161</v>
      </c>
      <c r="G506" s="201">
        <v>12</v>
      </c>
      <c r="H506" s="201" t="s">
        <v>453</v>
      </c>
      <c r="I506" s="201">
        <v>248</v>
      </c>
      <c r="J506" s="201"/>
      <c r="K506" s="201" t="s">
        <v>429</v>
      </c>
      <c r="L506" s="201"/>
      <c r="M506" s="201"/>
      <c r="N506" s="201">
        <v>7</v>
      </c>
      <c r="O506" s="201">
        <v>84</v>
      </c>
      <c r="P506" s="209"/>
      <c r="Q506" s="205"/>
      <c r="R506" s="204"/>
      <c r="S506" s="156">
        <f>'INFORME DIARIO MAQUINARIA'!$R506-'INFORME DIARIO MAQUINARIA'!$Q506</f>
        <v>0</v>
      </c>
      <c r="T506" s="203"/>
      <c r="U506" s="106"/>
      <c r="V506" s="106" t="str">
        <f>IF(U506-T506=0,"",U506-T506)</f>
        <v/>
      </c>
      <c r="W506" s="106"/>
      <c r="X506" s="106"/>
      <c r="Y506" s="106" t="str">
        <f>IF(X506-W506=0,"",X506-W506)</f>
        <v/>
      </c>
      <c r="Z506" s="106"/>
      <c r="AA506" s="106"/>
      <c r="AB506" s="106">
        <f>'INFORME DIARIO MAQUINARIA'!$AA506-'INFORME DIARIO MAQUINARIA'!$Z506</f>
        <v>0</v>
      </c>
      <c r="AC506" s="106"/>
      <c r="AD506" s="106"/>
      <c r="AE506" s="106" t="str">
        <f>IF(AD506-AC506=0,"",AD506-AC506)</f>
        <v/>
      </c>
      <c r="AF506" s="106"/>
      <c r="AG506" s="106"/>
      <c r="AH506" s="106" t="str">
        <f>IF(AG506-AF506=0,"",AG506-AF506)</f>
        <v/>
      </c>
      <c r="AI506" s="106"/>
      <c r="AJ506" s="106"/>
      <c r="AK506" s="106"/>
      <c r="AL506" s="106"/>
      <c r="AM506" s="106" t="str">
        <f>IF((AK506+AJ506)-AL506=0,"",(AK506+AJ506)-AL506)</f>
        <v/>
      </c>
      <c r="AN506" s="120" t="str">
        <f>IF(OR(AM506="",V506="",V506=0),"",ROUND(AM506/V506,2))</f>
        <v/>
      </c>
      <c r="AO506" s="106" t="str">
        <f>IF(OR(Y506="",AM506="",AM506=0),"",ROUND(Y506/AM506,2))</f>
        <v/>
      </c>
      <c r="AP506" s="106" t="str">
        <f>IF(OR(AM506="",Y506="",Y506=0),"",ROUND(AM506/Y506,2))</f>
        <v/>
      </c>
      <c r="AQ506" s="106" t="str">
        <f>IF(OR(L506="",V506="",V506=0),"",ROUND(L506/V506,1))</f>
        <v/>
      </c>
      <c r="AR506" s="106" t="str">
        <f>IF(OR('INFORME DIARIO MAQUINARIA'!$O506="",'INFORME DIARIO MAQUINARIA'!$AH506="",'INFORME DIARIO MAQUINARIA'!$AH506=0),"",ROUND('INFORME DIARIO MAQUINARIA'!$O506/'INFORME DIARIO MAQUINARIA'!$AH506,1))</f>
        <v/>
      </c>
      <c r="AS506" s="189" t="str">
        <f>IFERROR(IF(OR(V506="",AE506="",V506&lt;=0,AE506&lt;0),"",AE506/V506),"")</f>
        <v/>
      </c>
      <c r="AT506" s="106"/>
      <c r="AU506" s="106"/>
      <c r="AV506" s="106"/>
      <c r="AW506" s="106"/>
      <c r="AX506" s="106"/>
      <c r="AY506" s="106"/>
      <c r="AZ506" s="121"/>
    </row>
    <row r="507" spans="2:52" ht="37.5" hidden="1" customHeight="1" x14ac:dyDescent="0.25">
      <c r="B507" s="312">
        <v>46258</v>
      </c>
      <c r="C507" s="311" t="s">
        <v>110</v>
      </c>
      <c r="D507" s="212">
        <v>1</v>
      </c>
      <c r="E507" s="212" t="s">
        <v>320</v>
      </c>
      <c r="F507" s="212" t="s">
        <v>263</v>
      </c>
      <c r="G507" s="212">
        <v>15</v>
      </c>
      <c r="H507" s="212" t="s">
        <v>445</v>
      </c>
      <c r="I507" s="212"/>
      <c r="J507" s="212"/>
      <c r="K507" s="212" t="s">
        <v>375</v>
      </c>
      <c r="L507" s="212">
        <v>1200</v>
      </c>
      <c r="M507" s="212"/>
      <c r="N507" s="212"/>
      <c r="O507" s="212"/>
      <c r="P507" s="211"/>
      <c r="Q507" s="205"/>
      <c r="R507" s="204"/>
      <c r="S507" s="204">
        <f>'INFORME DIARIO MAQUINARIA'!$R507-'INFORME DIARIO MAQUINARIA'!$Q507</f>
        <v>0</v>
      </c>
      <c r="T507" s="203">
        <v>66.900000000000006</v>
      </c>
      <c r="U507" s="106">
        <v>75.099999999999994</v>
      </c>
      <c r="V507" s="106">
        <f>IF(U507-T507=0,"",U507-T507)</f>
        <v>8.1999999999999886</v>
      </c>
      <c r="W507" s="106"/>
      <c r="X507" s="106"/>
      <c r="Y507" s="106" t="str">
        <f>IF(X507-W507=0,"",X507-W507)</f>
        <v/>
      </c>
      <c r="Z507" s="106"/>
      <c r="AA507" s="106"/>
      <c r="AB507" s="106">
        <f>'INFORME DIARIO MAQUINARIA'!$AA507-'INFORME DIARIO MAQUINARIA'!$Z507</f>
        <v>0</v>
      </c>
      <c r="AC507" s="106"/>
      <c r="AD507" s="106"/>
      <c r="AE507" s="106" t="str">
        <f>IF(AD507-AC507=0,"",AD507-AC507)</f>
        <v/>
      </c>
      <c r="AF507" s="106"/>
      <c r="AG507" s="106"/>
      <c r="AH507" s="106" t="str">
        <f>IF(AG507-AF507=0,"",AG507-AF507)</f>
        <v/>
      </c>
      <c r="AI507" s="106">
        <v>350</v>
      </c>
      <c r="AJ507" s="106"/>
      <c r="AK507" s="106"/>
      <c r="AL507" s="106"/>
      <c r="AM507" s="106" t="str">
        <f>IF((AK507+AJ507)-AL507=0,"",(AK507+AJ507)-AL507)</f>
        <v/>
      </c>
      <c r="AN507" s="120" t="str">
        <f>IF(OR(AM507="",V507="",V507=0),"",ROUND(AM507/V507,2))</f>
        <v/>
      </c>
      <c r="AO507" s="106" t="str">
        <f>IF(OR(Y507="",AM507="",AM507=0),"",ROUND(Y507/AM507,2))</f>
        <v/>
      </c>
      <c r="AP507" s="106" t="str">
        <f>IF(OR(AM507="",Y507="",Y507=0),"",ROUND(AM507/Y507,2))</f>
        <v/>
      </c>
      <c r="AQ507" s="106">
        <f>IF(OR(L507="",V507="",V507=0),"",ROUND(L507/V507,1))</f>
        <v>146.30000000000001</v>
      </c>
      <c r="AR507" s="106" t="str">
        <f>IF(OR('INFORME DIARIO MAQUINARIA'!$O507="",'INFORME DIARIO MAQUINARIA'!$AH507="",'INFORME DIARIO MAQUINARIA'!$AH507=0),"",ROUND('INFORME DIARIO MAQUINARIA'!$O507/'INFORME DIARIO MAQUINARIA'!$AH507,1))</f>
        <v/>
      </c>
      <c r="AS507" s="189" t="str">
        <f>IFERROR(IF(OR(V507="",AE507="",V507&lt;=0,AE507&lt;0),"",AE507/V507),"")</f>
        <v/>
      </c>
      <c r="AT507" s="106"/>
      <c r="AU507" s="106"/>
      <c r="AV507" s="106"/>
      <c r="AW507" s="106"/>
      <c r="AX507" s="106"/>
      <c r="AY507" s="106"/>
      <c r="AZ507" s="121"/>
    </row>
    <row r="508" spans="2:52" ht="42" hidden="1" customHeight="1" x14ac:dyDescent="0.25">
      <c r="B508" s="310">
        <v>46258</v>
      </c>
      <c r="C508" s="309" t="s">
        <v>110</v>
      </c>
      <c r="D508" s="201">
        <v>1</v>
      </c>
      <c r="E508" s="201" t="s">
        <v>100</v>
      </c>
      <c r="F508" s="201" t="s">
        <v>99</v>
      </c>
      <c r="G508" s="201">
        <v>15</v>
      </c>
      <c r="H508" s="201" t="s">
        <v>445</v>
      </c>
      <c r="I508" s="201"/>
      <c r="J508" s="201"/>
      <c r="K508" s="201" t="s">
        <v>183</v>
      </c>
      <c r="L508" s="201"/>
      <c r="M508" s="201"/>
      <c r="N508" s="201">
        <v>5</v>
      </c>
      <c r="O508" s="201">
        <v>60</v>
      </c>
      <c r="P508" s="209"/>
      <c r="Q508" s="205"/>
      <c r="R508" s="204"/>
      <c r="S508" s="204">
        <f>'INFORME DIARIO MAQUINARIA'!$R508-'INFORME DIARIO MAQUINARIA'!$Q508</f>
        <v>0</v>
      </c>
      <c r="T508" s="203"/>
      <c r="U508" s="106"/>
      <c r="V508" s="106" t="str">
        <f>IF(U508-T508=0,"",U508-T508)</f>
        <v/>
      </c>
      <c r="W508" s="106"/>
      <c r="X508" s="106"/>
      <c r="Y508" s="106" t="str">
        <f>IF(X508-W508=0,"",X508-W508)</f>
        <v/>
      </c>
      <c r="Z508" s="106"/>
      <c r="AA508" s="106"/>
      <c r="AB508" s="106">
        <f>'INFORME DIARIO MAQUINARIA'!$AA508-'INFORME DIARIO MAQUINARIA'!$Z508</f>
        <v>0</v>
      </c>
      <c r="AC508" s="106"/>
      <c r="AD508" s="106"/>
      <c r="AE508" s="106" t="str">
        <f>IF(AD508-AC508=0,"",AD508-AC508)</f>
        <v/>
      </c>
      <c r="AF508" s="106"/>
      <c r="AG508" s="106"/>
      <c r="AH508" s="106" t="str">
        <f>IF(AG508-AF508=0,"",AG508-AF508)</f>
        <v/>
      </c>
      <c r="AI508" s="106"/>
      <c r="AJ508" s="106"/>
      <c r="AK508" s="106"/>
      <c r="AL508" s="106"/>
      <c r="AM508" s="106" t="str">
        <f>IF((AK508+AJ508)-AL508=0,"",(AK508+AJ508)-AL508)</f>
        <v/>
      </c>
      <c r="AN508" s="120" t="str">
        <f>IF(OR(AM508="",V508="",V508=0),"",ROUND(AM508/V508,2))</f>
        <v/>
      </c>
      <c r="AO508" s="106" t="str">
        <f>IF(OR(Y508="",AM508="",AM508=0),"",ROUND(Y508/AM508,2))</f>
        <v/>
      </c>
      <c r="AP508" s="106" t="str">
        <f>IF(OR(AM508="",Y508="",Y508=0),"",ROUND(AM508/Y508,2))</f>
        <v/>
      </c>
      <c r="AQ508" s="106" t="str">
        <f>IF(OR(L508="",V508="",V508=0),"",ROUND(L508/V508,1))</f>
        <v/>
      </c>
      <c r="AR508" s="106" t="str">
        <f>IF(OR('INFORME DIARIO MAQUINARIA'!$O508="",'INFORME DIARIO MAQUINARIA'!$AH508="",'INFORME DIARIO MAQUINARIA'!$AH508=0),"",ROUND('INFORME DIARIO MAQUINARIA'!$O508/'INFORME DIARIO MAQUINARIA'!$AH508,1))</f>
        <v/>
      </c>
      <c r="AS508" s="189" t="str">
        <f>IFERROR(IF(OR(V508="",AE508="",V508&lt;=0,AE508&lt;0),"",AE508/V508),"")</f>
        <v/>
      </c>
      <c r="AT508" s="106"/>
      <c r="AU508" s="106"/>
      <c r="AV508" s="106"/>
      <c r="AW508" s="106"/>
      <c r="AX508" s="106"/>
      <c r="AY508" s="106"/>
      <c r="AZ508" s="121"/>
    </row>
    <row r="509" spans="2:52" ht="45" hidden="1" customHeight="1" thickBot="1" x14ac:dyDescent="0.3">
      <c r="B509" s="310">
        <v>46258</v>
      </c>
      <c r="C509" s="309" t="s">
        <v>110</v>
      </c>
      <c r="D509" s="201">
        <v>1</v>
      </c>
      <c r="E509" s="201" t="s">
        <v>447</v>
      </c>
      <c r="F509" s="201" t="s">
        <v>446</v>
      </c>
      <c r="G509" s="201">
        <v>15</v>
      </c>
      <c r="H509" s="201" t="s">
        <v>445</v>
      </c>
      <c r="I509" s="201"/>
      <c r="J509" s="201"/>
      <c r="K509" s="201" t="s">
        <v>452</v>
      </c>
      <c r="L509" s="201"/>
      <c r="M509" s="201">
        <v>60</v>
      </c>
      <c r="N509" s="201"/>
      <c r="O509" s="201"/>
      <c r="P509" s="209"/>
      <c r="Q509" s="205"/>
      <c r="R509" s="204"/>
      <c r="S509" s="204">
        <f>'INFORME DIARIO MAQUINARIA'!$R509-'INFORME DIARIO MAQUINARIA'!$Q509</f>
        <v>0</v>
      </c>
      <c r="T509" s="203"/>
      <c r="U509" s="106"/>
      <c r="V509" s="106" t="str">
        <f>IF(U509-T509=0,"",U509-T509)</f>
        <v/>
      </c>
      <c r="W509" s="106"/>
      <c r="X509" s="106"/>
      <c r="Y509" s="106" t="str">
        <f>IF(X509-W509=0,"",X509-W509)</f>
        <v/>
      </c>
      <c r="Z509" s="106"/>
      <c r="AA509" s="106"/>
      <c r="AB509" s="106">
        <f>'INFORME DIARIO MAQUINARIA'!$AA509-'INFORME DIARIO MAQUINARIA'!$Z509</f>
        <v>0</v>
      </c>
      <c r="AC509" s="106"/>
      <c r="AD509" s="106"/>
      <c r="AE509" s="106" t="str">
        <f>IF(AD509-AC509=0,"",AD509-AC509)</f>
        <v/>
      </c>
      <c r="AF509" s="106"/>
      <c r="AG509" s="106"/>
      <c r="AH509" s="106" t="str">
        <f>IF(AG509-AF509=0,"",AG509-AF509)</f>
        <v/>
      </c>
      <c r="AI509" s="106"/>
      <c r="AJ509" s="106"/>
      <c r="AK509" s="106"/>
      <c r="AL509" s="106"/>
      <c r="AM509" s="106" t="str">
        <f>IF((AK509+AJ509)-AL509=0,"",(AK509+AJ509)-AL509)</f>
        <v/>
      </c>
      <c r="AN509" s="120" t="str">
        <f>IF(OR(AM509="",V509="",V509=0),"",ROUND(AM509/V509,2))</f>
        <v/>
      </c>
      <c r="AO509" s="106" t="str">
        <f>IF(OR(Y509="",AM509="",AM509=0),"",ROUND(Y509/AM509,2))</f>
        <v/>
      </c>
      <c r="AP509" s="106" t="str">
        <f>IF(OR(AM509="",Y509="",Y509=0),"",ROUND(AM509/Y509,2))</f>
        <v/>
      </c>
      <c r="AQ509" s="106" t="str">
        <f>IF(OR(L509="",V509="",V509=0),"",ROUND(L509/V509,1))</f>
        <v/>
      </c>
      <c r="AR509" s="106" t="str">
        <f>IF(OR('INFORME DIARIO MAQUINARIA'!$O509="",'INFORME DIARIO MAQUINARIA'!$AH509="",'INFORME DIARIO MAQUINARIA'!$AH509=0),"",ROUND('INFORME DIARIO MAQUINARIA'!$O509/'INFORME DIARIO MAQUINARIA'!$AH509,1))</f>
        <v/>
      </c>
      <c r="AS509" s="189" t="str">
        <f>IFERROR(IF(OR(V509="",AE509="",V509&lt;=0,AE509&lt;0),"",AE509/V509),"")</f>
        <v/>
      </c>
      <c r="AT509" s="106"/>
      <c r="AU509" s="106"/>
      <c r="AV509" s="106"/>
      <c r="AW509" s="106"/>
      <c r="AX509" s="106"/>
      <c r="AY509" s="106"/>
      <c r="AZ509" s="121"/>
    </row>
    <row r="510" spans="2:52" ht="42" hidden="1" customHeight="1" x14ac:dyDescent="0.25">
      <c r="B510" s="312">
        <v>46259</v>
      </c>
      <c r="C510" s="311" t="s">
        <v>59</v>
      </c>
      <c r="D510" s="212">
        <v>1</v>
      </c>
      <c r="E510" s="212" t="s">
        <v>382</v>
      </c>
      <c r="F510" s="212" t="s">
        <v>381</v>
      </c>
      <c r="G510" s="212">
        <v>8</v>
      </c>
      <c r="H510" s="212" t="s">
        <v>451</v>
      </c>
      <c r="I510" s="212" t="s">
        <v>450</v>
      </c>
      <c r="J510" s="212"/>
      <c r="K510" s="212" t="s">
        <v>365</v>
      </c>
      <c r="L510" s="212">
        <v>1721</v>
      </c>
      <c r="M510" s="212"/>
      <c r="N510" s="212"/>
      <c r="O510" s="212"/>
      <c r="P510" s="211"/>
      <c r="Q510" s="205"/>
      <c r="R510" s="204"/>
      <c r="S510" s="204">
        <f>'INFORME DIARIO MAQUINARIA'!$R510-'INFORME DIARIO MAQUINARIA'!$Q510</f>
        <v>0</v>
      </c>
      <c r="T510" s="203"/>
      <c r="U510" s="106"/>
      <c r="V510" s="106" t="str">
        <f>IF(U510-T510=0,"",U510-T510)</f>
        <v/>
      </c>
      <c r="W510" s="106"/>
      <c r="X510" s="106"/>
      <c r="Y510" s="106" t="str">
        <f>IF(X510-W510=0,"",X510-W510)</f>
        <v/>
      </c>
      <c r="Z510" s="106"/>
      <c r="AA510" s="106"/>
      <c r="AB510" s="106">
        <f>'INFORME DIARIO MAQUINARIA'!$AA510-'INFORME DIARIO MAQUINARIA'!$Z510</f>
        <v>0</v>
      </c>
      <c r="AC510" s="106"/>
      <c r="AD510" s="106"/>
      <c r="AE510" s="106" t="str">
        <f>IF(AD510-AC510=0,"",AD510-AC510)</f>
        <v/>
      </c>
      <c r="AF510" s="106"/>
      <c r="AG510" s="106"/>
      <c r="AH510" s="106" t="str">
        <f>IF(AG510-AF510=0,"",AG510-AF510)</f>
        <v/>
      </c>
      <c r="AI510" s="106"/>
      <c r="AJ510" s="106"/>
      <c r="AK510" s="106"/>
      <c r="AL510" s="106"/>
      <c r="AM510" s="106" t="str">
        <f>IF((AK510+AJ510)-AL510=0,"",(AK510+AJ510)-AL510)</f>
        <v/>
      </c>
      <c r="AN510" s="120" t="str">
        <f>IF(OR(AM510="",V510="",V510=0),"",ROUND(AM510/V510,2))</f>
        <v/>
      </c>
      <c r="AO510" s="106" t="str">
        <f>IF(OR(Y510="",AM510="",AM510=0),"",ROUND(Y510/AM510,2))</f>
        <v/>
      </c>
      <c r="AP510" s="106" t="str">
        <f>IF(OR(AM510="",Y510="",Y510=0),"",ROUND(AM510/Y510,2))</f>
        <v/>
      </c>
      <c r="AQ510" s="106" t="str">
        <f>IF(OR(L510="",V510="",V510=0),"",ROUND(L510/V510,1))</f>
        <v/>
      </c>
      <c r="AR510" s="106" t="str">
        <f>IF(OR('INFORME DIARIO MAQUINARIA'!$O510="",'INFORME DIARIO MAQUINARIA'!$AH510="",'INFORME DIARIO MAQUINARIA'!$AH510=0),"",ROUND('INFORME DIARIO MAQUINARIA'!$O510/'INFORME DIARIO MAQUINARIA'!$AH510,1))</f>
        <v/>
      </c>
      <c r="AS510" s="189" t="str">
        <f>IFERROR(IF(OR(V510="",AE510="",V510&lt;=0,AE510&lt;0),"",AE510/V510),"")</f>
        <v/>
      </c>
      <c r="AT510" s="106"/>
      <c r="AU510" s="106"/>
      <c r="AV510" s="106"/>
      <c r="AW510" s="106"/>
      <c r="AX510" s="106"/>
      <c r="AY510" s="106"/>
      <c r="AZ510" s="121"/>
    </row>
    <row r="511" spans="2:52" ht="45.75" hidden="1" customHeight="1" x14ac:dyDescent="0.25">
      <c r="B511" s="310">
        <v>46259</v>
      </c>
      <c r="C511" s="309" t="s">
        <v>59</v>
      </c>
      <c r="D511" s="201">
        <v>1</v>
      </c>
      <c r="E511" s="201" t="s">
        <v>104</v>
      </c>
      <c r="F511" s="201" t="s">
        <v>103</v>
      </c>
      <c r="G511" s="201">
        <v>8</v>
      </c>
      <c r="H511" s="201" t="s">
        <v>451</v>
      </c>
      <c r="I511" s="201" t="s">
        <v>450</v>
      </c>
      <c r="J511" s="201"/>
      <c r="K511" s="201" t="s">
        <v>182</v>
      </c>
      <c r="L511" s="201"/>
      <c r="M511" s="201">
        <v>108</v>
      </c>
      <c r="N511" s="201"/>
      <c r="O511" s="201"/>
      <c r="P511" s="209"/>
      <c r="Q511" s="205"/>
      <c r="R511" s="204"/>
      <c r="S511" s="204">
        <f>'INFORME DIARIO MAQUINARIA'!$R511-'INFORME DIARIO MAQUINARIA'!$Q511</f>
        <v>0</v>
      </c>
      <c r="T511" s="203"/>
      <c r="U511" s="106"/>
      <c r="V511" s="106" t="str">
        <f>IF(U511-T511=0,"",U511-T511)</f>
        <v/>
      </c>
      <c r="W511" s="106"/>
      <c r="X511" s="106"/>
      <c r="Y511" s="106" t="str">
        <f>IF(X511-W511=0,"",X511-W511)</f>
        <v/>
      </c>
      <c r="Z511" s="106"/>
      <c r="AA511" s="106"/>
      <c r="AB511" s="106">
        <f>'INFORME DIARIO MAQUINARIA'!$AA511-'INFORME DIARIO MAQUINARIA'!$Z511</f>
        <v>0</v>
      </c>
      <c r="AC511" s="106"/>
      <c r="AD511" s="106"/>
      <c r="AE511" s="106" t="str">
        <f>IF(AD511-AC511=0,"",AD511-AC511)</f>
        <v/>
      </c>
      <c r="AF511" s="106"/>
      <c r="AG511" s="106"/>
      <c r="AH511" s="106" t="str">
        <f>IF(AG511-AF511=0,"",AG511-AF511)</f>
        <v/>
      </c>
      <c r="AI511" s="106"/>
      <c r="AJ511" s="106"/>
      <c r="AK511" s="106"/>
      <c r="AL511" s="106"/>
      <c r="AM511" s="106" t="str">
        <f>IF((AK511+AJ511)-AL511=0,"",(AK511+AJ511)-AL511)</f>
        <v/>
      </c>
      <c r="AN511" s="120" t="str">
        <f>IF(OR(AM511="",V511="",V511=0),"",ROUND(AM511/V511,2))</f>
        <v/>
      </c>
      <c r="AO511" s="106" t="str">
        <f>IF(OR(Y511="",AM511="",AM511=0),"",ROUND(Y511/AM511,2))</f>
        <v/>
      </c>
      <c r="AP511" s="106" t="str">
        <f>IF(OR(AM511="",Y511="",Y511=0),"",ROUND(AM511/Y511,2))</f>
        <v/>
      </c>
      <c r="AQ511" s="106" t="str">
        <f>IF(OR(L511="",V511="",V511=0),"",ROUND(L511/V511,1))</f>
        <v/>
      </c>
      <c r="AR511" s="106" t="str">
        <f>IF(OR('INFORME DIARIO MAQUINARIA'!$O511="",'INFORME DIARIO MAQUINARIA'!$AH511="",'INFORME DIARIO MAQUINARIA'!$AH511=0),"",ROUND('INFORME DIARIO MAQUINARIA'!$O511/'INFORME DIARIO MAQUINARIA'!$AH511,1))</f>
        <v/>
      </c>
      <c r="AS511" s="189" t="str">
        <f>IFERROR(IF(OR(V511="",AE511="",V511&lt;=0,AE511&lt;0),"",AE511/V511),"")</f>
        <v/>
      </c>
      <c r="AT511" s="106"/>
      <c r="AU511" s="106"/>
      <c r="AV511" s="106"/>
      <c r="AW511" s="106"/>
      <c r="AX511" s="106"/>
      <c r="AY511" s="106"/>
      <c r="AZ511" s="121"/>
    </row>
    <row r="512" spans="2:52" ht="48.75" hidden="1" customHeight="1" thickBot="1" x14ac:dyDescent="0.3">
      <c r="B512" s="310">
        <v>46259</v>
      </c>
      <c r="C512" s="309" t="s">
        <v>59</v>
      </c>
      <c r="D512" s="201">
        <v>1</v>
      </c>
      <c r="E512" s="201" t="s">
        <v>82</v>
      </c>
      <c r="F512" s="201" t="s">
        <v>239</v>
      </c>
      <c r="G512" s="201">
        <v>8</v>
      </c>
      <c r="H512" s="201" t="s">
        <v>451</v>
      </c>
      <c r="I512" s="201" t="s">
        <v>450</v>
      </c>
      <c r="J512" s="201" t="s">
        <v>384</v>
      </c>
      <c r="K512" s="201" t="s">
        <v>449</v>
      </c>
      <c r="L512" s="201"/>
      <c r="M512" s="201"/>
      <c r="N512" s="201">
        <v>9</v>
      </c>
      <c r="O512" s="201">
        <v>108</v>
      </c>
      <c r="P512" s="209"/>
      <c r="Q512" s="205"/>
      <c r="R512" s="204"/>
      <c r="S512" s="204">
        <f>'INFORME DIARIO MAQUINARIA'!$R512-'INFORME DIARIO MAQUINARIA'!$Q512</f>
        <v>0</v>
      </c>
      <c r="T512" s="203"/>
      <c r="U512" s="106"/>
      <c r="V512" s="106" t="str">
        <f>IF(U512-T512=0,"",U512-T512)</f>
        <v/>
      </c>
      <c r="W512" s="106"/>
      <c r="X512" s="106"/>
      <c r="Y512" s="106" t="str">
        <f>IF(X512-W512=0,"",X512-W512)</f>
        <v/>
      </c>
      <c r="Z512" s="106"/>
      <c r="AA512" s="106"/>
      <c r="AB512" s="106">
        <f>'INFORME DIARIO MAQUINARIA'!$AA512-'INFORME DIARIO MAQUINARIA'!$Z512</f>
        <v>0</v>
      </c>
      <c r="AC512" s="106"/>
      <c r="AD512" s="106"/>
      <c r="AE512" s="106" t="str">
        <f>IF(AD512-AC512=0,"",AD512-AC512)</f>
        <v/>
      </c>
      <c r="AF512" s="106"/>
      <c r="AG512" s="106"/>
      <c r="AH512" s="106" t="str">
        <f>IF(AG512-AF512=0,"",AG512-AF512)</f>
        <v/>
      </c>
      <c r="AI512" s="106"/>
      <c r="AJ512" s="106"/>
      <c r="AK512" s="106"/>
      <c r="AL512" s="106"/>
      <c r="AM512" s="106" t="str">
        <f>IF((AK512+AJ512)-AL512=0,"",(AK512+AJ512)-AL512)</f>
        <v/>
      </c>
      <c r="AN512" s="120" t="str">
        <f>IF(OR(AM512="",V512="",V512=0),"",ROUND(AM512/V512,2))</f>
        <v/>
      </c>
      <c r="AO512" s="106" t="str">
        <f>IF(OR(Y512="",AM512="",AM512=0),"",ROUND(Y512/AM512,2))</f>
        <v/>
      </c>
      <c r="AP512" s="106" t="str">
        <f>IF(OR(AM512="",Y512="",Y512=0),"",ROUND(AM512/Y512,2))</f>
        <v/>
      </c>
      <c r="AQ512" s="106" t="str">
        <f>IF(OR(L512="",V512="",V512=0),"",ROUND(L512/V512,1))</f>
        <v/>
      </c>
      <c r="AR512" s="106" t="str">
        <f>IF(OR('INFORME DIARIO MAQUINARIA'!$O512="",'INFORME DIARIO MAQUINARIA'!$AH512="",'INFORME DIARIO MAQUINARIA'!$AH512=0),"",ROUND('INFORME DIARIO MAQUINARIA'!$O512/'INFORME DIARIO MAQUINARIA'!$AH512,1))</f>
        <v/>
      </c>
      <c r="AS512" s="189" t="str">
        <f>IFERROR(IF(OR(V512="",AE512="",V512&lt;=0,AE512&lt;0),"",AE512/V512),"")</f>
        <v/>
      </c>
      <c r="AT512" s="106"/>
      <c r="AU512" s="106"/>
      <c r="AV512" s="106"/>
      <c r="AW512" s="106"/>
      <c r="AX512" s="106"/>
      <c r="AY512" s="106"/>
      <c r="AZ512" s="121"/>
    </row>
    <row r="513" spans="1:52" ht="46.5" hidden="1" customHeight="1" x14ac:dyDescent="0.25">
      <c r="B513" s="312">
        <v>46259</v>
      </c>
      <c r="C513" s="311" t="s">
        <v>59</v>
      </c>
      <c r="D513" s="212">
        <v>1</v>
      </c>
      <c r="E513" s="212" t="s">
        <v>170</v>
      </c>
      <c r="F513" s="212" t="s">
        <v>386</v>
      </c>
      <c r="G513" s="212">
        <v>9</v>
      </c>
      <c r="H513" s="212" t="s">
        <v>448</v>
      </c>
      <c r="I513" s="321">
        <v>397</v>
      </c>
      <c r="J513" s="321"/>
      <c r="K513" s="212" t="s">
        <v>365</v>
      </c>
      <c r="L513" s="212">
        <v>899</v>
      </c>
      <c r="M513" s="212"/>
      <c r="N513" s="212"/>
      <c r="O513" s="212"/>
      <c r="P513" s="211"/>
      <c r="Q513" s="205"/>
      <c r="R513" s="204"/>
      <c r="S513" s="204">
        <f>'INFORME DIARIO MAQUINARIA'!$R513-'INFORME DIARIO MAQUINARIA'!$Q513</f>
        <v>0</v>
      </c>
      <c r="T513" s="203"/>
      <c r="U513" s="106"/>
      <c r="V513" s="106" t="str">
        <f>IF(U513-T513=0,"",U513-T513)</f>
        <v/>
      </c>
      <c r="W513" s="106"/>
      <c r="X513" s="106"/>
      <c r="Y513" s="106" t="str">
        <f>IF(X513-W513=0,"",X513-W513)</f>
        <v/>
      </c>
      <c r="Z513" s="106"/>
      <c r="AA513" s="106"/>
      <c r="AB513" s="106">
        <f>'INFORME DIARIO MAQUINARIA'!$AA513-'INFORME DIARIO MAQUINARIA'!$Z513</f>
        <v>0</v>
      </c>
      <c r="AC513" s="106"/>
      <c r="AD513" s="106"/>
      <c r="AE513" s="106" t="str">
        <f>IF(AD513-AC513=0,"",AD513-AC513)</f>
        <v/>
      </c>
      <c r="AF513" s="106"/>
      <c r="AG513" s="106"/>
      <c r="AH513" s="106" t="str">
        <f>IF(AG513-AF513=0,"",AG513-AF513)</f>
        <v/>
      </c>
      <c r="AI513" s="106"/>
      <c r="AJ513" s="106"/>
      <c r="AK513" s="106"/>
      <c r="AL513" s="106"/>
      <c r="AM513" s="106" t="str">
        <f>IF((AK513+AJ513)-AL513=0,"",(AK513+AJ513)-AL513)</f>
        <v/>
      </c>
      <c r="AN513" s="120" t="str">
        <f>IF(OR(AM513="",V513="",V513=0),"",ROUND(AM513/V513,2))</f>
        <v/>
      </c>
      <c r="AO513" s="106" t="str">
        <f>IF(OR(Y513="",AM513="",AM513=0),"",ROUND(Y513/AM513,2))</f>
        <v/>
      </c>
      <c r="AP513" s="106" t="str">
        <f>IF(OR(AM513="",Y513="",Y513=0),"",ROUND(AM513/Y513,2))</f>
        <v/>
      </c>
      <c r="AQ513" s="106" t="str">
        <f>IF(OR(L513="",V513="",V513=0),"",ROUND(L513/V513,1))</f>
        <v/>
      </c>
      <c r="AR513" s="106" t="str">
        <f>IF(OR('INFORME DIARIO MAQUINARIA'!$O513="",'INFORME DIARIO MAQUINARIA'!$AH513="",'INFORME DIARIO MAQUINARIA'!$AH513=0),"",ROUND('INFORME DIARIO MAQUINARIA'!$O513/'INFORME DIARIO MAQUINARIA'!$AH513,1))</f>
        <v/>
      </c>
      <c r="AS513" s="189" t="str">
        <f>IFERROR(IF(OR(V513="",AE513="",V513&lt;=0,AE513&lt;0),"",AE513/V513),"")</f>
        <v/>
      </c>
      <c r="AT513" s="106"/>
      <c r="AU513" s="106"/>
      <c r="AV513" s="106"/>
      <c r="AW513" s="106"/>
      <c r="AX513" s="106"/>
      <c r="AY513" s="106"/>
      <c r="AZ513" s="121"/>
    </row>
    <row r="514" spans="1:52" ht="42.75" hidden="1" customHeight="1" x14ac:dyDescent="0.25">
      <c r="B514" s="310">
        <v>46259</v>
      </c>
      <c r="C514" s="309" t="s">
        <v>59</v>
      </c>
      <c r="D514" s="201">
        <v>1</v>
      </c>
      <c r="E514" s="201" t="s">
        <v>206</v>
      </c>
      <c r="F514" s="201" t="s">
        <v>88</v>
      </c>
      <c r="G514" s="201">
        <v>9</v>
      </c>
      <c r="H514" s="201" t="s">
        <v>448</v>
      </c>
      <c r="I514" s="320">
        <v>397</v>
      </c>
      <c r="J514" s="320"/>
      <c r="K514" s="201" t="s">
        <v>362</v>
      </c>
      <c r="L514" s="201"/>
      <c r="M514" s="201">
        <v>72</v>
      </c>
      <c r="N514" s="201"/>
      <c r="O514" s="201"/>
      <c r="P514" s="209"/>
      <c r="Q514" s="205"/>
      <c r="R514" s="204"/>
      <c r="S514" s="204">
        <f>'INFORME DIARIO MAQUINARIA'!$R514-'INFORME DIARIO MAQUINARIA'!$Q514</f>
        <v>0</v>
      </c>
      <c r="T514" s="203"/>
      <c r="U514" s="106"/>
      <c r="V514" s="106" t="str">
        <f>IF(U514-T514=0,"",U514-T514)</f>
        <v/>
      </c>
      <c r="W514" s="106"/>
      <c r="X514" s="106"/>
      <c r="Y514" s="106" t="str">
        <f>IF(X514-W514=0,"",X514-W514)</f>
        <v/>
      </c>
      <c r="Z514" s="106"/>
      <c r="AA514" s="106"/>
      <c r="AB514" s="106">
        <f>'INFORME DIARIO MAQUINARIA'!$AA514-'INFORME DIARIO MAQUINARIA'!$Z514</f>
        <v>0</v>
      </c>
      <c r="AC514" s="106"/>
      <c r="AD514" s="106"/>
      <c r="AE514" s="106" t="str">
        <f>IF(AD514-AC514=0,"",AD514-AC514)</f>
        <v/>
      </c>
      <c r="AF514" s="106"/>
      <c r="AG514" s="106"/>
      <c r="AH514" s="106" t="str">
        <f>IF(AG514-AF514=0,"",AG514-AF514)</f>
        <v/>
      </c>
      <c r="AI514" s="106"/>
      <c r="AJ514" s="106"/>
      <c r="AK514" s="106"/>
      <c r="AL514" s="106"/>
      <c r="AM514" s="106" t="str">
        <f>IF((AK514+AJ514)-AL514=0,"",(AK514+AJ514)-AL514)</f>
        <v/>
      </c>
      <c r="AN514" s="120" t="str">
        <f>IF(OR(AM514="",V514="",V514=0),"",ROUND(AM514/V514,2))</f>
        <v/>
      </c>
      <c r="AO514" s="106" t="str">
        <f>IF(OR(Y514="",AM514="",AM514=0),"",ROUND(Y514/AM514,2))</f>
        <v/>
      </c>
      <c r="AP514" s="106" t="str">
        <f>IF(OR(AM514="",Y514="",Y514=0),"",ROUND(AM514/Y514,2))</f>
        <v/>
      </c>
      <c r="AQ514" s="106" t="str">
        <f>IF(OR(L514="",V514="",V514=0),"",ROUND(L514/V514,1))</f>
        <v/>
      </c>
      <c r="AR514" s="106" t="str">
        <f>IF(OR('INFORME DIARIO MAQUINARIA'!$O514="",'INFORME DIARIO MAQUINARIA'!$AH514="",'INFORME DIARIO MAQUINARIA'!$AH514=0),"",ROUND('INFORME DIARIO MAQUINARIA'!$O514/'INFORME DIARIO MAQUINARIA'!$AH514,1))</f>
        <v/>
      </c>
      <c r="AS514" s="189" t="str">
        <f>IFERROR(IF(OR(V514="",AE514="",V514&lt;=0,AE514&lt;0),"",AE514/V514),"")</f>
        <v/>
      </c>
      <c r="AT514" s="106"/>
      <c r="AU514" s="106"/>
      <c r="AV514" s="106"/>
      <c r="AW514" s="106"/>
      <c r="AX514" s="106"/>
      <c r="AY514" s="106"/>
      <c r="AZ514" s="121"/>
    </row>
    <row r="515" spans="1:52" ht="42.75" hidden="1" customHeight="1" x14ac:dyDescent="0.25">
      <c r="B515" s="310">
        <v>46259</v>
      </c>
      <c r="C515" s="309" t="s">
        <v>59</v>
      </c>
      <c r="D515" s="201">
        <v>1</v>
      </c>
      <c r="E515" s="201" t="s">
        <v>95</v>
      </c>
      <c r="F515" s="201" t="s">
        <v>161</v>
      </c>
      <c r="G515" s="201">
        <v>9</v>
      </c>
      <c r="H515" s="201" t="s">
        <v>448</v>
      </c>
      <c r="I515" s="320">
        <v>397</v>
      </c>
      <c r="J515" s="320"/>
      <c r="K515" s="201" t="s">
        <v>429</v>
      </c>
      <c r="L515" s="201"/>
      <c r="M515" s="201"/>
      <c r="N515" s="201">
        <v>3</v>
      </c>
      <c r="O515" s="201">
        <v>36</v>
      </c>
      <c r="P515" s="209"/>
      <c r="Q515" s="205"/>
      <c r="R515" s="204"/>
      <c r="S515" s="156">
        <f>'INFORME DIARIO MAQUINARIA'!$R515-'INFORME DIARIO MAQUINARIA'!$Q515</f>
        <v>0</v>
      </c>
      <c r="T515" s="203"/>
      <c r="U515" s="106"/>
      <c r="V515" s="106" t="str">
        <f>IF(U515-T515=0,"",U515-T515)</f>
        <v/>
      </c>
      <c r="W515" s="106"/>
      <c r="X515" s="106"/>
      <c r="Y515" s="106" t="str">
        <f>IF(X515-W515=0,"",X515-W515)</f>
        <v/>
      </c>
      <c r="Z515" s="106"/>
      <c r="AA515" s="106"/>
      <c r="AB515" s="106">
        <f>'INFORME DIARIO MAQUINARIA'!$AA515-'INFORME DIARIO MAQUINARIA'!$Z515</f>
        <v>0</v>
      </c>
      <c r="AC515" s="106"/>
      <c r="AD515" s="106"/>
      <c r="AE515" s="106" t="str">
        <f>IF(AD515-AC515=0,"",AD515-AC515)</f>
        <v/>
      </c>
      <c r="AF515" s="106"/>
      <c r="AG515" s="106"/>
      <c r="AH515" s="106" t="str">
        <f>IF(AG515-AF515=0,"",AG515-AF515)</f>
        <v/>
      </c>
      <c r="AI515" s="106"/>
      <c r="AJ515" s="106"/>
      <c r="AK515" s="106"/>
      <c r="AL515" s="106"/>
      <c r="AM515" s="106" t="str">
        <f>IF((AK515+AJ515)-AL515=0,"",(AK515+AJ515)-AL515)</f>
        <v/>
      </c>
      <c r="AN515" s="120" t="str">
        <f>IF(OR(AM515="",V515="",V515=0),"",ROUND(AM515/V515,2))</f>
        <v/>
      </c>
      <c r="AO515" s="106" t="str">
        <f>IF(OR(Y515="",AM515="",AM515=0),"",ROUND(Y515/AM515,2))</f>
        <v/>
      </c>
      <c r="AP515" s="106" t="str">
        <f>IF(OR(AM515="",Y515="",Y515=0),"",ROUND(AM515/Y515,2))</f>
        <v/>
      </c>
      <c r="AQ515" s="106" t="str">
        <f>IF(OR(L515="",V515="",V515=0),"",ROUND(L515/V515,1))</f>
        <v/>
      </c>
      <c r="AR515" s="106" t="str">
        <f>IF(OR('INFORME DIARIO MAQUINARIA'!$O515="",'INFORME DIARIO MAQUINARIA'!$AH515="",'INFORME DIARIO MAQUINARIA'!$AH515=0),"",ROUND('INFORME DIARIO MAQUINARIA'!$O515/'INFORME DIARIO MAQUINARIA'!$AH515,1))</f>
        <v/>
      </c>
      <c r="AS515" s="189" t="str">
        <f>IFERROR(IF(OR(V515="",AE515="",V515&lt;=0,AE515&lt;0),"",AE515/V515),"")</f>
        <v/>
      </c>
      <c r="AT515" s="106"/>
      <c r="AU515" s="106"/>
      <c r="AV515" s="106"/>
      <c r="AW515" s="106"/>
      <c r="AX515" s="106"/>
      <c r="AY515" s="106"/>
      <c r="AZ515" s="121"/>
    </row>
    <row r="516" spans="1:52" ht="42.75" hidden="1" customHeight="1" thickBot="1" x14ac:dyDescent="0.3">
      <c r="B516" s="310">
        <v>46259</v>
      </c>
      <c r="C516" s="309" t="s">
        <v>59</v>
      </c>
      <c r="D516" s="201">
        <v>1</v>
      </c>
      <c r="E516" s="201" t="s">
        <v>228</v>
      </c>
      <c r="F516" s="201" t="s">
        <v>354</v>
      </c>
      <c r="G516" s="201">
        <v>9</v>
      </c>
      <c r="H516" s="201" t="s">
        <v>448</v>
      </c>
      <c r="I516" s="320">
        <v>397</v>
      </c>
      <c r="J516" s="320"/>
      <c r="K516" s="201" t="s">
        <v>429</v>
      </c>
      <c r="L516" s="201"/>
      <c r="M516" s="201"/>
      <c r="N516" s="201">
        <v>3</v>
      </c>
      <c r="O516" s="201">
        <v>36</v>
      </c>
      <c r="P516" s="209"/>
      <c r="Q516" s="205"/>
      <c r="R516" s="204"/>
      <c r="S516" s="204">
        <f>'INFORME DIARIO MAQUINARIA'!$R516-'INFORME DIARIO MAQUINARIA'!$Q516</f>
        <v>0</v>
      </c>
      <c r="T516" s="203"/>
      <c r="U516" s="106"/>
      <c r="V516" s="106" t="str">
        <f>IF(U516-T516=0,"",U516-T516)</f>
        <v/>
      </c>
      <c r="W516" s="106"/>
      <c r="X516" s="106"/>
      <c r="Y516" s="106" t="str">
        <f>IF(X516-W516=0,"",X516-W516)</f>
        <v/>
      </c>
      <c r="Z516" s="106"/>
      <c r="AA516" s="106"/>
      <c r="AB516" s="106">
        <f>'INFORME DIARIO MAQUINARIA'!$AA516-'INFORME DIARIO MAQUINARIA'!$Z516</f>
        <v>0</v>
      </c>
      <c r="AC516" s="106"/>
      <c r="AD516" s="106"/>
      <c r="AE516" s="106" t="str">
        <f>IF(AD516-AC516=0,"",AD516-AC516)</f>
        <v/>
      </c>
      <c r="AF516" s="106"/>
      <c r="AG516" s="106"/>
      <c r="AH516" s="106" t="str">
        <f>IF(AG516-AF516=0,"",AG516-AF516)</f>
        <v/>
      </c>
      <c r="AI516" s="106"/>
      <c r="AJ516" s="106"/>
      <c r="AK516" s="106"/>
      <c r="AL516" s="106"/>
      <c r="AM516" s="106" t="str">
        <f>IF((AK516+AJ516)-AL516=0,"",(AK516+AJ516)-AL516)</f>
        <v/>
      </c>
      <c r="AN516" s="120" t="str">
        <f>IF(OR(AM516="",V516="",V516=0),"",ROUND(AM516/V516,2))</f>
        <v/>
      </c>
      <c r="AO516" s="106" t="str">
        <f>IF(OR(Y516="",AM516="",AM516=0),"",ROUND(Y516/AM516,2))</f>
        <v/>
      </c>
      <c r="AP516" s="106" t="str">
        <f>IF(OR(AM516="",Y516="",Y516=0),"",ROUND(AM516/Y516,2))</f>
        <v/>
      </c>
      <c r="AQ516" s="106" t="str">
        <f>IF(OR(L516="",V516="",V516=0),"",ROUND(L516/V516,1))</f>
        <v/>
      </c>
      <c r="AR516" s="106" t="str">
        <f>IF(OR('INFORME DIARIO MAQUINARIA'!$O516="",'INFORME DIARIO MAQUINARIA'!$AH516="",'INFORME DIARIO MAQUINARIA'!$AH516=0),"",ROUND('INFORME DIARIO MAQUINARIA'!$O516/'INFORME DIARIO MAQUINARIA'!$AH516,1))</f>
        <v/>
      </c>
      <c r="AS516" s="189" t="str">
        <f>IFERROR(IF(OR(V516="",AE516="",V516&lt;=0,AE516&lt;0),"",AE516/V516),"")</f>
        <v/>
      </c>
      <c r="AT516" s="106"/>
      <c r="AU516" s="106"/>
      <c r="AV516" s="106"/>
      <c r="AW516" s="106"/>
      <c r="AX516" s="106"/>
      <c r="AY516" s="106"/>
      <c r="AZ516" s="121"/>
    </row>
    <row r="517" spans="1:52" s="55" customFormat="1" ht="48.75" hidden="1" customHeight="1" x14ac:dyDescent="0.25">
      <c r="B517" s="312">
        <v>46259</v>
      </c>
      <c r="C517" s="311" t="s">
        <v>59</v>
      </c>
      <c r="D517" s="212">
        <v>1</v>
      </c>
      <c r="E517" s="212" t="s">
        <v>320</v>
      </c>
      <c r="F517" s="212" t="s">
        <v>397</v>
      </c>
      <c r="G517" s="212">
        <v>15</v>
      </c>
      <c r="H517" s="212" t="s">
        <v>445</v>
      </c>
      <c r="I517" s="212"/>
      <c r="J517" s="212"/>
      <c r="K517" s="212" t="s">
        <v>365</v>
      </c>
      <c r="L517" s="212">
        <v>1350</v>
      </c>
      <c r="M517" s="212"/>
      <c r="N517" s="212"/>
      <c r="O517" s="212"/>
      <c r="P517" s="211"/>
      <c r="Q517" s="205"/>
      <c r="R517" s="204"/>
      <c r="S517" s="204">
        <f>'INFORME DIARIO MAQUINARIA'!$R517-'INFORME DIARIO MAQUINARIA'!$Q517</f>
        <v>0</v>
      </c>
      <c r="T517" s="203">
        <v>75.099999999999994</v>
      </c>
      <c r="U517" s="106">
        <v>82.8</v>
      </c>
      <c r="V517" s="106">
        <f>IF(U517-T517=0,"",U517-T517)</f>
        <v>7.7000000000000028</v>
      </c>
      <c r="W517" s="106"/>
      <c r="X517" s="106"/>
      <c r="Y517" s="106" t="str">
        <f>IF(X517-W517=0,"",X517-W517)</f>
        <v/>
      </c>
      <c r="Z517" s="106"/>
      <c r="AA517" s="106"/>
      <c r="AB517" s="106">
        <f>'INFORME DIARIO MAQUINARIA'!$AA517-'INFORME DIARIO MAQUINARIA'!$Z517</f>
        <v>0</v>
      </c>
      <c r="AC517" s="106"/>
      <c r="AD517" s="106"/>
      <c r="AE517" s="106" t="str">
        <f>IF(AD517-AC517=0,"",AD517-AC517)</f>
        <v/>
      </c>
      <c r="AF517" s="106"/>
      <c r="AG517" s="106"/>
      <c r="AH517" s="106" t="str">
        <f>IF(AG517-AF517=0,"",AG517-AF517)</f>
        <v/>
      </c>
      <c r="AI517" s="106">
        <v>350</v>
      </c>
      <c r="AJ517" s="106">
        <v>175.41</v>
      </c>
      <c r="AK517" s="106"/>
      <c r="AL517" s="106"/>
      <c r="AM517" s="106">
        <f>IF((AK517+AJ517)-AL517=0,"",(AK517+AJ517)-AL517)</f>
        <v>175.41</v>
      </c>
      <c r="AN517" s="120">
        <f>IF(OR(AM517="",V517="",V517=0),"",ROUND(AM517/V517,2))</f>
        <v>22.78</v>
      </c>
      <c r="AO517" s="106" t="str">
        <f>IF(OR(Y517="",AM517="",AM517=0),"",ROUND(Y517/AM517,2))</f>
        <v/>
      </c>
      <c r="AP517" s="106" t="str">
        <f>IF(OR(AM517="",Y517="",Y517=0),"",ROUND(AM517/Y517,2))</f>
        <v/>
      </c>
      <c r="AQ517" s="106">
        <f>IF(OR(L517="",V517="",V517=0),"",ROUND(L517/V517,1))</f>
        <v>175.3</v>
      </c>
      <c r="AR517" s="106" t="str">
        <f>IF(OR('INFORME DIARIO MAQUINARIA'!$O517="",'INFORME DIARIO MAQUINARIA'!$AH517="",'INFORME DIARIO MAQUINARIA'!$AH517=0),"",ROUND('INFORME DIARIO MAQUINARIA'!$O517/'INFORME DIARIO MAQUINARIA'!$AH517,1))</f>
        <v/>
      </c>
      <c r="AS517" s="189" t="str">
        <f>IFERROR(IF(OR(V517="",AE517="",V517&lt;=0,AE517&lt;0),"",AE517/V517),"")</f>
        <v/>
      </c>
      <c r="AT517" s="106"/>
      <c r="AU517" s="106"/>
      <c r="AV517" s="106"/>
      <c r="AW517" s="106"/>
      <c r="AX517" s="106"/>
      <c r="AY517" s="106"/>
      <c r="AZ517" s="121"/>
    </row>
    <row r="518" spans="1:52" s="55" customFormat="1" ht="46.5" hidden="1" customHeight="1" x14ac:dyDescent="0.25">
      <c r="B518" s="310">
        <v>46259</v>
      </c>
      <c r="C518" s="309" t="s">
        <v>59</v>
      </c>
      <c r="D518" s="201">
        <v>1</v>
      </c>
      <c r="E518" s="201" t="s">
        <v>100</v>
      </c>
      <c r="F518" s="201" t="s">
        <v>99</v>
      </c>
      <c r="G518" s="201">
        <v>15</v>
      </c>
      <c r="H518" s="201" t="s">
        <v>445</v>
      </c>
      <c r="I518" s="201"/>
      <c r="J518" s="201"/>
      <c r="K518" s="201" t="s">
        <v>429</v>
      </c>
      <c r="L518" s="201"/>
      <c r="M518" s="201"/>
      <c r="N518" s="201">
        <v>4</v>
      </c>
      <c r="O518" s="201">
        <v>48</v>
      </c>
      <c r="P518" s="209"/>
      <c r="Q518" s="205"/>
      <c r="R518" s="204"/>
      <c r="S518" s="204">
        <f>'INFORME DIARIO MAQUINARIA'!$R518-'INFORME DIARIO MAQUINARIA'!$Q518</f>
        <v>0</v>
      </c>
      <c r="T518" s="203"/>
      <c r="U518" s="106"/>
      <c r="V518" s="106" t="str">
        <f>IF(U518-T518=0,"",U518-T518)</f>
        <v/>
      </c>
      <c r="W518" s="106"/>
      <c r="X518" s="106"/>
      <c r="Y518" s="106" t="str">
        <f>IF(X518-W518=0,"",X518-W518)</f>
        <v/>
      </c>
      <c r="Z518" s="106"/>
      <c r="AA518" s="106"/>
      <c r="AB518" s="106">
        <f>'INFORME DIARIO MAQUINARIA'!$AA518-'INFORME DIARIO MAQUINARIA'!$Z518</f>
        <v>0</v>
      </c>
      <c r="AC518" s="106"/>
      <c r="AD518" s="106"/>
      <c r="AE518" s="106" t="str">
        <f>IF(AD518-AC518=0,"",AD518-AC518)</f>
        <v/>
      </c>
      <c r="AF518" s="106"/>
      <c r="AG518" s="106"/>
      <c r="AH518" s="106" t="str">
        <f>IF(AG518-AF518=0,"",AG518-AF518)</f>
        <v/>
      </c>
      <c r="AI518" s="106"/>
      <c r="AJ518" s="106"/>
      <c r="AK518" s="106"/>
      <c r="AL518" s="106"/>
      <c r="AM518" s="106" t="str">
        <f>IF((AK518+AJ518)-AL518=0,"",(AK518+AJ518)-AL518)</f>
        <v/>
      </c>
      <c r="AN518" s="120" t="str">
        <f>IF(OR(AM518="",V518="",V518=0),"",ROUND(AM518/V518,2))</f>
        <v/>
      </c>
      <c r="AO518" s="106" t="str">
        <f>IF(OR(Y518="",AM518="",AM518=0),"",ROUND(Y518/AM518,2))</f>
        <v/>
      </c>
      <c r="AP518" s="106" t="str">
        <f>IF(OR(AM518="",Y518="",Y518=0),"",ROUND(AM518/Y518,2))</f>
        <v/>
      </c>
      <c r="AQ518" s="106" t="str">
        <f>IF(OR(L518="",V518="",V518=0),"",ROUND(L518/V518,1))</f>
        <v/>
      </c>
      <c r="AR518" s="106" t="str">
        <f>IF(OR('INFORME DIARIO MAQUINARIA'!$O518="",'INFORME DIARIO MAQUINARIA'!$AH518="",'INFORME DIARIO MAQUINARIA'!$AH518=0),"",ROUND('INFORME DIARIO MAQUINARIA'!$O518/'INFORME DIARIO MAQUINARIA'!$AH518,1))</f>
        <v/>
      </c>
      <c r="AS518" s="189" t="str">
        <f>IFERROR(IF(OR(V518="",AE518="",V518&lt;=0,AE518&lt;0),"",AE518/V518),"")</f>
        <v/>
      </c>
      <c r="AT518" s="106"/>
      <c r="AU518" s="106"/>
      <c r="AV518" s="106"/>
      <c r="AW518" s="106"/>
      <c r="AX518" s="106"/>
      <c r="AY518" s="106"/>
      <c r="AZ518" s="121"/>
    </row>
    <row r="519" spans="1:52" s="55" customFormat="1" ht="45.75" hidden="1" customHeight="1" thickBot="1" x14ac:dyDescent="0.3">
      <c r="B519" s="310">
        <v>46259</v>
      </c>
      <c r="C519" s="309" t="s">
        <v>59</v>
      </c>
      <c r="D519" s="201">
        <v>1</v>
      </c>
      <c r="E519" s="201" t="s">
        <v>447</v>
      </c>
      <c r="F519" s="201" t="s">
        <v>446</v>
      </c>
      <c r="G519" s="201">
        <v>15</v>
      </c>
      <c r="H519" s="201" t="s">
        <v>445</v>
      </c>
      <c r="I519" s="201"/>
      <c r="J519" s="201"/>
      <c r="K519" s="201" t="s">
        <v>362</v>
      </c>
      <c r="L519" s="201"/>
      <c r="M519" s="201">
        <v>48</v>
      </c>
      <c r="N519" s="201"/>
      <c r="O519" s="201"/>
      <c r="P519" s="209"/>
      <c r="Q519" s="205"/>
      <c r="R519" s="204"/>
      <c r="S519" s="204">
        <f>'INFORME DIARIO MAQUINARIA'!$R519-'INFORME DIARIO MAQUINARIA'!$Q519</f>
        <v>0</v>
      </c>
      <c r="T519" s="203"/>
      <c r="U519" s="106"/>
      <c r="V519" s="106" t="str">
        <f>IF(U519-T519=0,"",U519-T519)</f>
        <v/>
      </c>
      <c r="W519" s="106"/>
      <c r="X519" s="106"/>
      <c r="Y519" s="106" t="str">
        <f>IF(X519-W519=0,"",X519-W519)</f>
        <v/>
      </c>
      <c r="Z519" s="106"/>
      <c r="AA519" s="106"/>
      <c r="AB519" s="106">
        <f>'INFORME DIARIO MAQUINARIA'!$AA519-'INFORME DIARIO MAQUINARIA'!$Z519</f>
        <v>0</v>
      </c>
      <c r="AC519" s="106"/>
      <c r="AD519" s="106"/>
      <c r="AE519" s="106" t="str">
        <f>IF(AD519-AC519=0,"",AD519-AC519)</f>
        <v/>
      </c>
      <c r="AF519" s="106"/>
      <c r="AG519" s="106"/>
      <c r="AH519" s="106" t="str">
        <f>IF(AG519-AF519=0,"",AG519-AF519)</f>
        <v/>
      </c>
      <c r="AI519" s="106"/>
      <c r="AJ519" s="106"/>
      <c r="AK519" s="106"/>
      <c r="AL519" s="106"/>
      <c r="AM519" s="106" t="str">
        <f>IF((AK519+AJ519)-AL519=0,"",(AK519+AJ519)-AL519)</f>
        <v/>
      </c>
      <c r="AN519" s="120" t="str">
        <f>IF(OR(AM519="",V519="",V519=0),"",ROUND(AM519/V519,2))</f>
        <v/>
      </c>
      <c r="AO519" s="106" t="str">
        <f>IF(OR(Y519="",AM519="",AM519=0),"",ROUND(Y519/AM519,2))</f>
        <v/>
      </c>
      <c r="AP519" s="106" t="str">
        <f>IF(OR(AM519="",Y519="",Y519=0),"",ROUND(AM519/Y519,2))</f>
        <v/>
      </c>
      <c r="AQ519" s="106" t="str">
        <f>IF(OR(L519="",V519="",V519=0),"",ROUND(L519/V519,1))</f>
        <v/>
      </c>
      <c r="AR519" s="106" t="str">
        <f>IF(OR('INFORME DIARIO MAQUINARIA'!$O519="",'INFORME DIARIO MAQUINARIA'!$AH519="",'INFORME DIARIO MAQUINARIA'!$AH519=0),"",ROUND('INFORME DIARIO MAQUINARIA'!$O519/'INFORME DIARIO MAQUINARIA'!$AH519,1))</f>
        <v/>
      </c>
      <c r="AS519" s="189" t="str">
        <f>IFERROR(IF(OR(V519="",AE519="",V519&lt;=0,AE519&lt;0),"",AE519/V519),"")</f>
        <v/>
      </c>
      <c r="AT519" s="106"/>
      <c r="AU519" s="106"/>
      <c r="AV519" s="106"/>
      <c r="AW519" s="106"/>
      <c r="AX519" s="106"/>
      <c r="AY519" s="106"/>
      <c r="AZ519" s="121"/>
    </row>
    <row r="520" spans="1:52" ht="39" hidden="1" customHeight="1" x14ac:dyDescent="0.25">
      <c r="B520" s="312">
        <v>46260</v>
      </c>
      <c r="C520" s="311" t="s">
        <v>57</v>
      </c>
      <c r="D520" s="212">
        <v>1</v>
      </c>
      <c r="E520" s="212" t="s">
        <v>164</v>
      </c>
      <c r="F520" s="212" t="s">
        <v>263</v>
      </c>
      <c r="G520" s="212">
        <v>6</v>
      </c>
      <c r="H520" s="212" t="s">
        <v>444</v>
      </c>
      <c r="I520" s="212">
        <v>207</v>
      </c>
      <c r="J520" s="212"/>
      <c r="K520" s="212" t="s">
        <v>365</v>
      </c>
      <c r="L520" s="212">
        <v>1350</v>
      </c>
      <c r="M520" s="212"/>
      <c r="N520" s="212"/>
      <c r="O520" s="212"/>
      <c r="P520" s="211"/>
      <c r="Q520" s="205"/>
      <c r="R520" s="204"/>
      <c r="S520" s="204">
        <f>'INFORME DIARIO MAQUINARIA'!$R520-'INFORME DIARIO MAQUINARIA'!$Q520</f>
        <v>0</v>
      </c>
      <c r="T520" s="191">
        <v>8346.01</v>
      </c>
      <c r="U520" s="100">
        <v>8352.9699999999993</v>
      </c>
      <c r="V520" s="106">
        <f>IF(U520-T520=0,"",U520-T520)</f>
        <v>6.9599999999991269</v>
      </c>
      <c r="W520" s="106"/>
      <c r="X520" s="106"/>
      <c r="Y520" s="106" t="str">
        <f>IF(X520-W520=0,"",X520-W520)</f>
        <v/>
      </c>
      <c r="Z520" s="106"/>
      <c r="AA520" s="106"/>
      <c r="AB520" s="106">
        <f>'INFORME DIARIO MAQUINARIA'!$AA520-'INFORME DIARIO MAQUINARIA'!$Z520</f>
        <v>0</v>
      </c>
      <c r="AC520" s="100">
        <v>8346.5300000000007</v>
      </c>
      <c r="AD520" s="100">
        <v>8352.4599999999991</v>
      </c>
      <c r="AE520" s="106">
        <f>IF(AD520-AC520=0,"",AD520-AC520)</f>
        <v>5.929999999998472</v>
      </c>
      <c r="AF520" s="106"/>
      <c r="AG520" s="106"/>
      <c r="AH520" s="106" t="str">
        <f>IF(AG520-AF520=0,"",AG520-AF520)</f>
        <v/>
      </c>
      <c r="AI520" s="100">
        <v>355</v>
      </c>
      <c r="AJ520" s="106"/>
      <c r="AK520" s="100">
        <v>330</v>
      </c>
      <c r="AL520" s="100">
        <v>280</v>
      </c>
      <c r="AM520" s="106">
        <f>IF((AK520+AJ520)-AL520=0,"",(AK520+AJ520)-AL520)</f>
        <v>50</v>
      </c>
      <c r="AN520" s="120">
        <f>IF(OR(AM520="",V520="",V520=0),"",ROUND(AM520/V520,2))</f>
        <v>7.18</v>
      </c>
      <c r="AO520" s="106" t="str">
        <f>IF(OR(Y520="",AM520="",AM520=0),"",ROUND(Y520/AM520,2))</f>
        <v/>
      </c>
      <c r="AP520" s="106" t="str">
        <f>IF(OR(AM520="",Y520="",Y520=0),"",ROUND(AM520/Y520,2))</f>
        <v/>
      </c>
      <c r="AQ520" s="106">
        <f>IF(OR(L520="",V520="",V520=0),"",ROUND(L520/V520,1))</f>
        <v>194</v>
      </c>
      <c r="AR520" s="106" t="str">
        <f>IF(OR('INFORME DIARIO MAQUINARIA'!$O520="",'INFORME DIARIO MAQUINARIA'!$AH520="",'INFORME DIARIO MAQUINARIA'!$AH520=0),"",ROUND('INFORME DIARIO MAQUINARIA'!$O520/'INFORME DIARIO MAQUINARIA'!$AH520,1))</f>
        <v/>
      </c>
      <c r="AS520" s="189">
        <f>IFERROR(IF(OR(V520="",AE520="",V520&lt;=0,AE520&lt;0),"",AE520/V520),"")</f>
        <v>0.8520114942527609</v>
      </c>
      <c r="AT520" s="106"/>
      <c r="AU520" s="106" t="s">
        <v>133</v>
      </c>
      <c r="AV520" s="106" t="s">
        <v>220</v>
      </c>
      <c r="AW520" s="106" t="s">
        <v>442</v>
      </c>
      <c r="AX520" s="106" t="s">
        <v>441</v>
      </c>
      <c r="AY520" s="106">
        <v>76312500</v>
      </c>
      <c r="AZ520" s="121" t="s">
        <v>271</v>
      </c>
    </row>
    <row r="521" spans="1:52" ht="43.5" hidden="1" customHeight="1" x14ac:dyDescent="0.25">
      <c r="B521" s="310">
        <v>46260</v>
      </c>
      <c r="C521" s="309" t="s">
        <v>57</v>
      </c>
      <c r="D521" s="201">
        <v>1</v>
      </c>
      <c r="E521" s="201" t="s">
        <v>231</v>
      </c>
      <c r="F521" s="201" t="s">
        <v>161</v>
      </c>
      <c r="G521" s="201">
        <v>6</v>
      </c>
      <c r="H521" s="201" t="s">
        <v>444</v>
      </c>
      <c r="I521" s="201">
        <v>207</v>
      </c>
      <c r="J521" s="201"/>
      <c r="K521" s="201" t="s">
        <v>429</v>
      </c>
      <c r="L521" s="201"/>
      <c r="M521" s="201"/>
      <c r="N521" s="201">
        <v>4</v>
      </c>
      <c r="O521" s="201">
        <v>48</v>
      </c>
      <c r="P521" s="209"/>
      <c r="Q521" s="205"/>
      <c r="R521" s="204"/>
      <c r="S521" s="204">
        <f>'INFORME DIARIO MAQUINARIA'!$R521-'INFORME DIARIO MAQUINARIA'!$Q521</f>
        <v>0</v>
      </c>
      <c r="T521" s="203"/>
      <c r="U521" s="106"/>
      <c r="V521" s="106" t="str">
        <f>IF(U521-T521=0,"",U521-T521)</f>
        <v/>
      </c>
      <c r="W521" s="100">
        <v>155233</v>
      </c>
      <c r="X521" s="100">
        <v>155293</v>
      </c>
      <c r="Y521" s="106">
        <f>IF(X521-W521=0,"",X521-W521)</f>
        <v>60</v>
      </c>
      <c r="Z521" s="106"/>
      <c r="AA521" s="106"/>
      <c r="AB521" s="106">
        <f>'INFORME DIARIO MAQUINARIA'!$AA521-'INFORME DIARIO MAQUINARIA'!$Z521</f>
        <v>0</v>
      </c>
      <c r="AC521" s="106"/>
      <c r="AD521" s="106"/>
      <c r="AE521" s="106" t="str">
        <f>IF(AD521-AC521=0,"",AD521-AC521)</f>
        <v/>
      </c>
      <c r="AF521" s="100">
        <v>55248</v>
      </c>
      <c r="AG521" s="100">
        <v>55292</v>
      </c>
      <c r="AH521" s="106">
        <f>IF(AG521-AF521=0,"",AG521-AF521)</f>
        <v>44</v>
      </c>
      <c r="AI521" s="100">
        <v>350</v>
      </c>
      <c r="AJ521" s="106"/>
      <c r="AK521" s="100">
        <v>295</v>
      </c>
      <c r="AL521" s="100">
        <v>260</v>
      </c>
      <c r="AM521" s="106">
        <f>IF((AK521+AJ521)-AL521=0,"",(AK521+AJ521)-AL521)</f>
        <v>35</v>
      </c>
      <c r="AN521" s="120" t="str">
        <f>IF(OR(AM521="",V521="",V521=0),"",ROUND(AM521/V521,2))</f>
        <v/>
      </c>
      <c r="AO521" s="106">
        <f>IF(OR(Y521="",AM521="",AM521=0),"",ROUND(Y521/AM521,2))</f>
        <v>1.71</v>
      </c>
      <c r="AP521" s="106">
        <f>IF(OR(AM521="",Y521="",Y521=0),"",ROUND(AM521/Y521,2))</f>
        <v>0.57999999999999996</v>
      </c>
      <c r="AQ521" s="106" t="str">
        <f>IF(OR(L521="",V521="",V521=0),"",ROUND(L521/V521,1))</f>
        <v/>
      </c>
      <c r="AR521" s="106">
        <f>IF(OR('INFORME DIARIO MAQUINARIA'!$O521="",'INFORME DIARIO MAQUINARIA'!$AH521="",'INFORME DIARIO MAQUINARIA'!$AH521=0),"",ROUND('INFORME DIARIO MAQUINARIA'!$O521/'INFORME DIARIO MAQUINARIA'!$AH521,1))</f>
        <v>1.1000000000000001</v>
      </c>
      <c r="AS521" s="189" t="str">
        <f>IFERROR(IF(OR(V521="",AE521="",V521&lt;=0,AE521&lt;0),"",AE521/V521),"")</f>
        <v/>
      </c>
      <c r="AT521" s="106"/>
      <c r="AU521" s="106" t="s">
        <v>133</v>
      </c>
      <c r="AV521" s="106" t="s">
        <v>180</v>
      </c>
      <c r="AW521" s="106" t="s">
        <v>442</v>
      </c>
      <c r="AX521" s="106" t="s">
        <v>441</v>
      </c>
      <c r="AY521" s="106">
        <v>76312500</v>
      </c>
      <c r="AZ521" s="121" t="s">
        <v>271</v>
      </c>
    </row>
    <row r="522" spans="1:52" ht="50.25" hidden="1" customHeight="1" thickBot="1" x14ac:dyDescent="0.3">
      <c r="B522" s="308">
        <v>46260</v>
      </c>
      <c r="C522" s="307" t="s">
        <v>57</v>
      </c>
      <c r="D522" s="207">
        <v>1</v>
      </c>
      <c r="E522" s="207" t="s">
        <v>104</v>
      </c>
      <c r="F522" s="207" t="s">
        <v>202</v>
      </c>
      <c r="G522" s="207">
        <v>6</v>
      </c>
      <c r="H522" s="207" t="s">
        <v>444</v>
      </c>
      <c r="I522" s="207">
        <v>207</v>
      </c>
      <c r="J522" s="207"/>
      <c r="K522" s="207" t="s">
        <v>362</v>
      </c>
      <c r="L522" s="207"/>
      <c r="M522" s="207">
        <v>48</v>
      </c>
      <c r="N522" s="207"/>
      <c r="O522" s="207"/>
      <c r="P522" s="206"/>
      <c r="Q522" s="205"/>
      <c r="R522" s="204"/>
      <c r="S522" s="204">
        <f>'INFORME DIARIO MAQUINARIA'!$R522-'INFORME DIARIO MAQUINARIA'!$Q522</f>
        <v>0</v>
      </c>
      <c r="T522" s="191">
        <v>2810.9</v>
      </c>
      <c r="U522" s="100">
        <v>2816.3</v>
      </c>
      <c r="V522" s="106">
        <f>IF(U522-T522=0,"",U522-T522)</f>
        <v>5.4000000000000909</v>
      </c>
      <c r="W522" s="106"/>
      <c r="X522" s="106"/>
      <c r="Y522" s="106" t="str">
        <f>IF(X522-W522=0,"",X522-W522)</f>
        <v/>
      </c>
      <c r="Z522" s="106"/>
      <c r="AA522" s="106"/>
      <c r="AB522" s="106">
        <f>'INFORME DIARIO MAQUINARIA'!$AA522-'INFORME DIARIO MAQUINARIA'!$Z522</f>
        <v>0</v>
      </c>
      <c r="AC522" s="100">
        <v>2811</v>
      </c>
      <c r="AD522" s="100">
        <v>2815.5</v>
      </c>
      <c r="AE522" s="106">
        <f>IF(AD522-AC522=0,"",AD522-AC522)</f>
        <v>4.5</v>
      </c>
      <c r="AF522" s="106"/>
      <c r="AG522" s="106"/>
      <c r="AH522" s="106" t="str">
        <f>IF(AG522-AF522=0,"",AG522-AF522)</f>
        <v/>
      </c>
      <c r="AI522" s="100">
        <v>165</v>
      </c>
      <c r="AJ522" s="106"/>
      <c r="AK522" s="100">
        <v>120</v>
      </c>
      <c r="AL522" s="100">
        <v>85</v>
      </c>
      <c r="AM522" s="106">
        <f>IF((AK522+AJ522)-AL522=0,"",(AK522+AJ522)-AL522)</f>
        <v>35</v>
      </c>
      <c r="AN522" s="120">
        <f>IF(OR(AM522="",V522="",V522=0),"",ROUND(AM522/V522,2))</f>
        <v>6.48</v>
      </c>
      <c r="AO522" s="106" t="str">
        <f>IF(OR(Y522="",AM522="",AM522=0),"",ROUND(Y522/AM522,2))</f>
        <v/>
      </c>
      <c r="AP522" s="106" t="str">
        <f>IF(OR(AM522="",Y522="",Y522=0),"",ROUND(AM522/Y522,2))</f>
        <v/>
      </c>
      <c r="AQ522" s="106" t="str">
        <f>IF(OR(L522="",V522="",V522=0),"",ROUND(L522/V522,1))</f>
        <v/>
      </c>
      <c r="AR522" s="106" t="str">
        <f>IF(OR('INFORME DIARIO MAQUINARIA'!$O522="",'INFORME DIARIO MAQUINARIA'!$AH522="",'INFORME DIARIO MAQUINARIA'!$AH522=0),"",ROUND('INFORME DIARIO MAQUINARIA'!$O522/'INFORME DIARIO MAQUINARIA'!$AH522,1))</f>
        <v/>
      </c>
      <c r="AS522" s="189">
        <f>IFERROR(IF(OR(V522="",AE522="",V522&lt;=0,AE522&lt;0),"",AE522/V522),"")</f>
        <v>0.83333333333331927</v>
      </c>
      <c r="AT522" s="106"/>
      <c r="AU522" s="106" t="s">
        <v>133</v>
      </c>
      <c r="AV522" s="106" t="s">
        <v>443</v>
      </c>
      <c r="AW522" s="106" t="s">
        <v>442</v>
      </c>
      <c r="AX522" s="106" t="s">
        <v>441</v>
      </c>
      <c r="AY522" s="106">
        <v>76312500</v>
      </c>
      <c r="AZ522" s="121" t="s">
        <v>271</v>
      </c>
    </row>
    <row r="523" spans="1:52" s="319" customFormat="1" ht="42.75" hidden="1" customHeight="1" x14ac:dyDescent="0.25">
      <c r="A523" s="55"/>
      <c r="B523" s="312">
        <v>46260</v>
      </c>
      <c r="C523" s="311" t="s">
        <v>57</v>
      </c>
      <c r="D523" s="212">
        <v>1</v>
      </c>
      <c r="E523" s="212" t="s">
        <v>320</v>
      </c>
      <c r="F523" s="212" t="s">
        <v>440</v>
      </c>
      <c r="G523" s="212">
        <v>10</v>
      </c>
      <c r="H523" s="212" t="s">
        <v>436</v>
      </c>
      <c r="I523" s="212" t="s">
        <v>428</v>
      </c>
      <c r="J523" s="212"/>
      <c r="K523" s="212" t="s">
        <v>365</v>
      </c>
      <c r="L523" s="212">
        <v>1200</v>
      </c>
      <c r="M523" s="212"/>
      <c r="N523" s="212"/>
      <c r="O523" s="212"/>
      <c r="P523" s="211"/>
      <c r="Q523" s="205"/>
      <c r="R523" s="204"/>
      <c r="S523" s="204">
        <f>'INFORME DIARIO MAQUINARIA'!$R523-'INFORME DIARIO MAQUINARIA'!$Q523</f>
        <v>0</v>
      </c>
      <c r="T523" s="203">
        <v>82.8</v>
      </c>
      <c r="U523" s="106">
        <v>90</v>
      </c>
      <c r="V523" s="106">
        <f>IF(U523-T523=0,"",U523-T523)</f>
        <v>7.2000000000000028</v>
      </c>
      <c r="W523" s="106"/>
      <c r="X523" s="106"/>
      <c r="Y523" s="106" t="str">
        <f>IF(X523-W523=0,"",X523-W523)</f>
        <v/>
      </c>
      <c r="Z523" s="106"/>
      <c r="AA523" s="106"/>
      <c r="AB523" s="106">
        <f>'INFORME DIARIO MAQUINARIA'!$AA523-'INFORME DIARIO MAQUINARIA'!$Z523</f>
        <v>0</v>
      </c>
      <c r="AC523" s="106"/>
      <c r="AD523" s="106"/>
      <c r="AE523" s="106" t="str">
        <f>IF(AD523-AC523=0,"",AD523-AC523)</f>
        <v/>
      </c>
      <c r="AF523" s="106"/>
      <c r="AG523" s="106"/>
      <c r="AH523" s="106" t="str">
        <f>IF(AG523-AF523=0,"",AG523-AF523)</f>
        <v/>
      </c>
      <c r="AI523" s="106">
        <v>350</v>
      </c>
      <c r="AJ523" s="106"/>
      <c r="AK523" s="106"/>
      <c r="AL523" s="106"/>
      <c r="AM523" s="106" t="str">
        <f>IF((AK523+AJ523)-AL523=0,"",(AK523+AJ523)-AL523)</f>
        <v/>
      </c>
      <c r="AN523" s="120" t="str">
        <f>IF(OR(AM523="",V523="",V523=0),"",ROUND(AM523/V523,2))</f>
        <v/>
      </c>
      <c r="AO523" s="106" t="str">
        <f>IF(OR(Y523="",AM523="",AM523=0),"",ROUND(Y523/AM523,2))</f>
        <v/>
      </c>
      <c r="AP523" s="106" t="str">
        <f>IF(OR(AM523="",Y523="",Y523=0),"",ROUND(AM523/Y523,2))</f>
        <v/>
      </c>
      <c r="AQ523" s="106">
        <f>IF(OR(L523="",V523="",V523=0),"",ROUND(L523/V523,1))</f>
        <v>166.7</v>
      </c>
      <c r="AR523" s="106" t="str">
        <f>IF(OR('INFORME DIARIO MAQUINARIA'!$O523="",'INFORME DIARIO MAQUINARIA'!$AH523="",'INFORME DIARIO MAQUINARIA'!$AH523=0),"",ROUND('INFORME DIARIO MAQUINARIA'!$O523/'INFORME DIARIO MAQUINARIA'!$AH523,1))</f>
        <v/>
      </c>
      <c r="AS523" s="189" t="str">
        <f>IFERROR(IF(OR(V523="",AE523="",V523&lt;=0,AE523&lt;0),"",AE523/V523),"")</f>
        <v/>
      </c>
      <c r="AT523" s="106"/>
      <c r="AU523" s="106"/>
      <c r="AV523" s="106"/>
      <c r="AW523" s="106"/>
      <c r="AX523" s="106"/>
      <c r="AY523" s="106"/>
      <c r="AZ523" s="121"/>
    </row>
    <row r="524" spans="1:52" s="55" customFormat="1" ht="42.75" hidden="1" customHeight="1" x14ac:dyDescent="0.25">
      <c r="B524" s="310">
        <v>46260</v>
      </c>
      <c r="C524" s="309" t="s">
        <v>57</v>
      </c>
      <c r="D524" s="201">
        <v>1</v>
      </c>
      <c r="E524" s="201" t="s">
        <v>367</v>
      </c>
      <c r="F524" s="201" t="s">
        <v>319</v>
      </c>
      <c r="G524" s="201">
        <v>10</v>
      </c>
      <c r="H524" s="201" t="s">
        <v>439</v>
      </c>
      <c r="I524" s="201">
        <v>300</v>
      </c>
      <c r="J524" s="201"/>
      <c r="K524" s="201" t="s">
        <v>365</v>
      </c>
      <c r="L524" s="201">
        <v>700</v>
      </c>
      <c r="M524" s="201"/>
      <c r="N524" s="201"/>
      <c r="O524" s="201"/>
      <c r="P524" s="209"/>
      <c r="Q524" s="205"/>
      <c r="R524" s="204"/>
      <c r="S524" s="204">
        <f>'INFORME DIARIO MAQUINARIA'!$R524-'INFORME DIARIO MAQUINARIA'!$Q524</f>
        <v>0</v>
      </c>
      <c r="T524" s="203"/>
      <c r="U524" s="106"/>
      <c r="V524" s="106" t="str">
        <f>IF(U524-T524=0,"",U524-T524)</f>
        <v/>
      </c>
      <c r="W524" s="106"/>
      <c r="X524" s="106"/>
      <c r="Y524" s="106" t="str">
        <f>IF(X524-W524=0,"",X524-W524)</f>
        <v/>
      </c>
      <c r="Z524" s="106"/>
      <c r="AA524" s="106"/>
      <c r="AB524" s="106">
        <f>'INFORME DIARIO MAQUINARIA'!$AA524-'INFORME DIARIO MAQUINARIA'!$Z524</f>
        <v>0</v>
      </c>
      <c r="AC524" s="106"/>
      <c r="AD524" s="106"/>
      <c r="AE524" s="106" t="str">
        <f>IF(AD524-AC524=0,"",AD524-AC524)</f>
        <v/>
      </c>
      <c r="AF524" s="106"/>
      <c r="AG524" s="106"/>
      <c r="AH524" s="106" t="str">
        <f>IF(AG524-AF524=0,"",AG524-AF524)</f>
        <v/>
      </c>
      <c r="AI524" s="106"/>
      <c r="AJ524" s="106"/>
      <c r="AK524" s="106"/>
      <c r="AL524" s="106"/>
      <c r="AM524" s="106" t="str">
        <f>IF((AK524+AJ524)-AL524=0,"",(AK524+AJ524)-AL524)</f>
        <v/>
      </c>
      <c r="AN524" s="120" t="str">
        <f>IF(OR(AM524="",V524="",V524=0),"",ROUND(AM524/V524,2))</f>
        <v/>
      </c>
      <c r="AO524" s="106" t="str">
        <f>IF(OR(Y524="",AM524="",AM524=0),"",ROUND(Y524/AM524,2))</f>
        <v/>
      </c>
      <c r="AP524" s="106" t="str">
        <f>IF(OR(AM524="",Y524="",Y524=0),"",ROUND(AM524/Y524,2))</f>
        <v/>
      </c>
      <c r="AQ524" s="106" t="str">
        <f>IF(OR(L524="",V524="",V524=0),"",ROUND(L524/V524,1))</f>
        <v/>
      </c>
      <c r="AR524" s="106" t="str">
        <f>IF(OR('INFORME DIARIO MAQUINARIA'!$O524="",'INFORME DIARIO MAQUINARIA'!$AH524="",'INFORME DIARIO MAQUINARIA'!$AH524=0),"",ROUND('INFORME DIARIO MAQUINARIA'!$O524/'INFORME DIARIO MAQUINARIA'!$AH524,1))</f>
        <v/>
      </c>
      <c r="AS524" s="189" t="str">
        <f>IFERROR(IF(OR(V524="",AE524="",V524&lt;=0,AE524&lt;0),"",AE524/V524),"")</f>
        <v/>
      </c>
      <c r="AT524" s="106"/>
      <c r="AU524" s="106"/>
      <c r="AV524" s="106"/>
      <c r="AW524" s="106"/>
      <c r="AX524" s="106"/>
      <c r="AY524" s="106"/>
      <c r="AZ524" s="121"/>
    </row>
    <row r="525" spans="1:52" s="55" customFormat="1" ht="42.75" hidden="1" customHeight="1" x14ac:dyDescent="0.25">
      <c r="B525" s="310">
        <v>46260</v>
      </c>
      <c r="C525" s="309" t="s">
        <v>57</v>
      </c>
      <c r="D525" s="201">
        <v>1</v>
      </c>
      <c r="E525" s="201" t="s">
        <v>187</v>
      </c>
      <c r="F525" s="201" t="s">
        <v>186</v>
      </c>
      <c r="G525" s="201">
        <v>10</v>
      </c>
      <c r="H525" s="201" t="s">
        <v>436</v>
      </c>
      <c r="I525" s="201" t="s">
        <v>428</v>
      </c>
      <c r="J525" s="201"/>
      <c r="K525" s="201" t="s">
        <v>362</v>
      </c>
      <c r="L525" s="201"/>
      <c r="M525" s="201">
        <v>120</v>
      </c>
      <c r="N525" s="201"/>
      <c r="O525" s="201"/>
      <c r="P525" s="209"/>
      <c r="Q525" s="205"/>
      <c r="R525" s="204"/>
      <c r="S525" s="156">
        <f>'INFORME DIARIO MAQUINARIA'!$R525-'INFORME DIARIO MAQUINARIA'!$Q525</f>
        <v>0</v>
      </c>
      <c r="T525" s="203"/>
      <c r="U525" s="106"/>
      <c r="V525" s="106" t="str">
        <f>IF(U525-T525=0,"",U525-T525)</f>
        <v/>
      </c>
      <c r="W525" s="106"/>
      <c r="X525" s="106"/>
      <c r="Y525" s="106" t="str">
        <f>IF(X525-W525=0,"",X525-W525)</f>
        <v/>
      </c>
      <c r="Z525" s="106"/>
      <c r="AA525" s="106"/>
      <c r="AB525" s="106">
        <f>'INFORME DIARIO MAQUINARIA'!$AA525-'INFORME DIARIO MAQUINARIA'!$Z525</f>
        <v>0</v>
      </c>
      <c r="AC525" s="106"/>
      <c r="AD525" s="106"/>
      <c r="AE525" s="106" t="str">
        <f>IF(AD525-AC525=0,"",AD525-AC525)</f>
        <v/>
      </c>
      <c r="AF525" s="106"/>
      <c r="AG525" s="106"/>
      <c r="AH525" s="106" t="str">
        <f>IF(AG525-AF525=0,"",AG525-AF525)</f>
        <v/>
      </c>
      <c r="AI525" s="106"/>
      <c r="AJ525" s="106"/>
      <c r="AK525" s="106"/>
      <c r="AL525" s="106"/>
      <c r="AM525" s="106" t="str">
        <f>IF((AK525+AJ525)-AL525=0,"",(AK525+AJ525)-AL525)</f>
        <v/>
      </c>
      <c r="AN525" s="120" t="str">
        <f>IF(OR(AM525="",V525="",V525=0),"",ROUND(AM525/V525,2))</f>
        <v/>
      </c>
      <c r="AO525" s="106" t="str">
        <f>IF(OR(Y525="",AM525="",AM525=0),"",ROUND(Y525/AM525,2))</f>
        <v/>
      </c>
      <c r="AP525" s="106" t="str">
        <f>IF(OR(AM525="",Y525="",Y525=0),"",ROUND(AM525/Y525,2))</f>
        <v/>
      </c>
      <c r="AQ525" s="106" t="str">
        <f>IF(OR(L525="",V525="",V525=0),"",ROUND(L525/V525,1))</f>
        <v/>
      </c>
      <c r="AR525" s="106" t="str">
        <f>IF(OR('INFORME DIARIO MAQUINARIA'!$O525="",'INFORME DIARIO MAQUINARIA'!$AH525="",'INFORME DIARIO MAQUINARIA'!$AH525=0),"",ROUND('INFORME DIARIO MAQUINARIA'!$O525/'INFORME DIARIO MAQUINARIA'!$AH525,1))</f>
        <v/>
      </c>
      <c r="AS525" s="189" t="str">
        <f>IFERROR(IF(OR(V525="",AE525="",V525&lt;=0,AE525&lt;0),"",AE525/V525),"")</f>
        <v/>
      </c>
      <c r="AT525" s="106"/>
      <c r="AU525" s="106"/>
      <c r="AV525" s="106"/>
      <c r="AW525" s="106"/>
      <c r="AX525" s="106"/>
      <c r="AY525" s="106"/>
      <c r="AZ525" s="121"/>
    </row>
    <row r="526" spans="1:52" s="55" customFormat="1" ht="42.75" hidden="1" customHeight="1" x14ac:dyDescent="0.25">
      <c r="B526" s="310">
        <v>46260</v>
      </c>
      <c r="C526" s="309" t="s">
        <v>353</v>
      </c>
      <c r="D526" s="201">
        <v>1</v>
      </c>
      <c r="E526" s="201" t="s">
        <v>131</v>
      </c>
      <c r="F526" s="201" t="s">
        <v>438</v>
      </c>
      <c r="G526" s="201">
        <v>10</v>
      </c>
      <c r="H526" s="201" t="s">
        <v>437</v>
      </c>
      <c r="I526" s="201" t="s">
        <v>428</v>
      </c>
      <c r="J526" s="201"/>
      <c r="K526" s="201" t="s">
        <v>429</v>
      </c>
      <c r="L526" s="201"/>
      <c r="M526" s="201"/>
      <c r="N526" s="201">
        <v>5</v>
      </c>
      <c r="O526" s="201">
        <v>60</v>
      </c>
      <c r="P526" s="209"/>
      <c r="Q526" s="205"/>
      <c r="R526" s="204"/>
      <c r="S526" s="204">
        <f>'INFORME DIARIO MAQUINARIA'!$R526-'INFORME DIARIO MAQUINARIA'!$Q526</f>
        <v>0</v>
      </c>
      <c r="T526" s="203"/>
      <c r="U526" s="106"/>
      <c r="V526" s="106" t="str">
        <f>IF(U526-T526=0,"",U526-T526)</f>
        <v/>
      </c>
      <c r="W526" s="106"/>
      <c r="X526" s="106"/>
      <c r="Y526" s="106" t="str">
        <f>IF(X526-W526=0,"",X526-W526)</f>
        <v/>
      </c>
      <c r="Z526" s="106"/>
      <c r="AA526" s="106"/>
      <c r="AB526" s="106">
        <f>'INFORME DIARIO MAQUINARIA'!$AA526-'INFORME DIARIO MAQUINARIA'!$Z526</f>
        <v>0</v>
      </c>
      <c r="AC526" s="106"/>
      <c r="AD526" s="106"/>
      <c r="AE526" s="106" t="str">
        <f>IF(AD526-AC526=0,"",AD526-AC526)</f>
        <v/>
      </c>
      <c r="AF526" s="106"/>
      <c r="AG526" s="106"/>
      <c r="AH526" s="106" t="str">
        <f>IF(AG526-AF526=0,"",AG526-AF526)</f>
        <v/>
      </c>
      <c r="AI526" s="106"/>
      <c r="AJ526" s="106"/>
      <c r="AK526" s="106"/>
      <c r="AL526" s="106"/>
      <c r="AM526" s="106" t="str">
        <f>IF((AK526+AJ526)-AL526=0,"",(AK526+AJ526)-AL526)</f>
        <v/>
      </c>
      <c r="AN526" s="120" t="str">
        <f>IF(OR(AM526="",V526="",V526=0),"",ROUND(AM526/V526,2))</f>
        <v/>
      </c>
      <c r="AO526" s="106" t="str">
        <f>IF(OR(Y526="",AM526="",AM526=0),"",ROUND(Y526/AM526,2))</f>
        <v/>
      </c>
      <c r="AP526" s="106" t="str">
        <f>IF(OR(AM526="",Y526="",Y526=0),"",ROUND(AM526/Y526,2))</f>
        <v/>
      </c>
      <c r="AQ526" s="106" t="str">
        <f>IF(OR(L526="",V526="",V526=0),"",ROUND(L526/V526,1))</f>
        <v/>
      </c>
      <c r="AR526" s="106" t="str">
        <f>IF(OR('INFORME DIARIO MAQUINARIA'!$O526="",'INFORME DIARIO MAQUINARIA'!$AH526="",'INFORME DIARIO MAQUINARIA'!$AH526=0),"",ROUND('INFORME DIARIO MAQUINARIA'!$O526/'INFORME DIARIO MAQUINARIA'!$AH526,1))</f>
        <v/>
      </c>
      <c r="AS526" s="189" t="str">
        <f>IFERROR(IF(OR(V526="",AE526="",V526&lt;=0,AE526&lt;0),"",AE526/V526),"")</f>
        <v/>
      </c>
      <c r="AT526" s="106"/>
      <c r="AU526" s="106"/>
      <c r="AV526" s="106"/>
      <c r="AW526" s="106"/>
      <c r="AX526" s="106"/>
      <c r="AY526" s="106"/>
      <c r="AZ526" s="121"/>
    </row>
    <row r="527" spans="1:52" s="318" customFormat="1" ht="42.75" hidden="1" customHeight="1" thickBot="1" x14ac:dyDescent="0.3">
      <c r="A527" s="55"/>
      <c r="B527" s="310">
        <v>46260</v>
      </c>
      <c r="C527" s="309" t="s">
        <v>353</v>
      </c>
      <c r="D527" s="201">
        <v>1</v>
      </c>
      <c r="E527" s="201" t="s">
        <v>228</v>
      </c>
      <c r="F527" s="201" t="s">
        <v>354</v>
      </c>
      <c r="G527" s="201">
        <v>10</v>
      </c>
      <c r="H527" s="201" t="s">
        <v>436</v>
      </c>
      <c r="I527" s="201" t="s">
        <v>428</v>
      </c>
      <c r="J527" s="201"/>
      <c r="K527" s="201" t="s">
        <v>429</v>
      </c>
      <c r="L527" s="201"/>
      <c r="M527" s="201"/>
      <c r="N527" s="201">
        <v>5</v>
      </c>
      <c r="O527" s="201">
        <v>60</v>
      </c>
      <c r="P527" s="209"/>
      <c r="Q527" s="205"/>
      <c r="R527" s="204"/>
      <c r="S527" s="204">
        <f>'INFORME DIARIO MAQUINARIA'!$R527-'INFORME DIARIO MAQUINARIA'!$Q527</f>
        <v>0</v>
      </c>
      <c r="T527" s="203"/>
      <c r="U527" s="106"/>
      <c r="V527" s="106" t="str">
        <f>IF(U527-T527=0,"",U527-T527)</f>
        <v/>
      </c>
      <c r="W527" s="106"/>
      <c r="X527" s="106"/>
      <c r="Y527" s="106" t="str">
        <f>IF(X527-W527=0,"",X527-W527)</f>
        <v/>
      </c>
      <c r="Z527" s="106"/>
      <c r="AA527" s="106"/>
      <c r="AB527" s="106">
        <f>'INFORME DIARIO MAQUINARIA'!$AA527-'INFORME DIARIO MAQUINARIA'!$Z527</f>
        <v>0</v>
      </c>
      <c r="AC527" s="106"/>
      <c r="AD527" s="106"/>
      <c r="AE527" s="106" t="str">
        <f>IF(AD527-AC527=0,"",AD527-AC527)</f>
        <v/>
      </c>
      <c r="AF527" s="106"/>
      <c r="AG527" s="106"/>
      <c r="AH527" s="106" t="str">
        <f>IF(AG527-AF527=0,"",AG527-AF527)</f>
        <v/>
      </c>
      <c r="AI527" s="106"/>
      <c r="AJ527" s="106"/>
      <c r="AK527" s="106"/>
      <c r="AL527" s="106"/>
      <c r="AM527" s="106" t="str">
        <f>IF((AK527+AJ527)-AL527=0,"",(AK527+AJ527)-AL527)</f>
        <v/>
      </c>
      <c r="AN527" s="120" t="str">
        <f>IF(OR(AM527="",V527="",V527=0),"",ROUND(AM527/V527,2))</f>
        <v/>
      </c>
      <c r="AO527" s="106" t="str">
        <f>IF(OR(Y527="",AM527="",AM527=0),"",ROUND(Y527/AM527,2))</f>
        <v/>
      </c>
      <c r="AP527" s="106" t="str">
        <f>IF(OR(AM527="",Y527="",Y527=0),"",ROUND(AM527/Y527,2))</f>
        <v/>
      </c>
      <c r="AQ527" s="106" t="str">
        <f>IF(OR(L527="",V527="",V527=0),"",ROUND(L527/V527,1))</f>
        <v/>
      </c>
      <c r="AR527" s="106" t="str">
        <f>IF(OR('INFORME DIARIO MAQUINARIA'!$O527="",'INFORME DIARIO MAQUINARIA'!$AH527="",'INFORME DIARIO MAQUINARIA'!$AH527=0),"",ROUND('INFORME DIARIO MAQUINARIA'!$O527/'INFORME DIARIO MAQUINARIA'!$AH527,1))</f>
        <v/>
      </c>
      <c r="AS527" s="189" t="str">
        <f>IFERROR(IF(OR(V527="",AE527="",V527&lt;=0,AE527&lt;0),"",AE527/V527),"")</f>
        <v/>
      </c>
      <c r="AT527" s="106"/>
      <c r="AU527" s="106"/>
      <c r="AV527" s="106"/>
      <c r="AW527" s="106"/>
      <c r="AX527" s="106"/>
      <c r="AY527" s="106"/>
      <c r="AZ527" s="121"/>
    </row>
    <row r="528" spans="1:52" ht="37.5" hidden="1" customHeight="1" x14ac:dyDescent="0.25">
      <c r="B528" s="312">
        <v>46261</v>
      </c>
      <c r="C528" s="311" t="s">
        <v>56</v>
      </c>
      <c r="D528" s="212">
        <v>1</v>
      </c>
      <c r="E528" s="212" t="s">
        <v>320</v>
      </c>
      <c r="F528" s="212" t="s">
        <v>263</v>
      </c>
      <c r="G528" s="212">
        <v>7</v>
      </c>
      <c r="H528" s="212" t="s">
        <v>435</v>
      </c>
      <c r="I528" s="212" t="s">
        <v>434</v>
      </c>
      <c r="J528" s="212"/>
      <c r="K528" s="212" t="s">
        <v>365</v>
      </c>
      <c r="L528" s="212">
        <v>1650</v>
      </c>
      <c r="M528" s="212"/>
      <c r="N528" s="212"/>
      <c r="O528" s="212"/>
      <c r="P528" s="211"/>
      <c r="Q528" s="205"/>
      <c r="R528" s="204"/>
      <c r="S528" s="204">
        <f>'INFORME DIARIO MAQUINARIA'!$R528-'INFORME DIARIO MAQUINARIA'!$Q528</f>
        <v>0</v>
      </c>
      <c r="T528" s="203">
        <v>90</v>
      </c>
      <c r="U528" s="106">
        <v>96.9</v>
      </c>
      <c r="V528" s="106">
        <f>IF(U528-T528=0,"",U528-T528)</f>
        <v>6.9000000000000057</v>
      </c>
      <c r="W528" s="106"/>
      <c r="X528" s="106"/>
      <c r="Y528" s="106" t="str">
        <f>IF(X528-W528=0,"",X528-W528)</f>
        <v/>
      </c>
      <c r="Z528" s="106"/>
      <c r="AA528" s="106"/>
      <c r="AB528" s="106">
        <f>'INFORME DIARIO MAQUINARIA'!$AA528-'INFORME DIARIO MAQUINARIA'!$Z528</f>
        <v>0</v>
      </c>
      <c r="AC528" s="106"/>
      <c r="AD528" s="106"/>
      <c r="AE528" s="106" t="str">
        <f>IF(AD528-AC528=0,"",AD528-AC528)</f>
        <v/>
      </c>
      <c r="AF528" s="106"/>
      <c r="AG528" s="106"/>
      <c r="AH528" s="106" t="str">
        <f>IF(AG528-AF528=0,"",AG528-AF528)</f>
        <v/>
      </c>
      <c r="AI528" s="106">
        <v>350</v>
      </c>
      <c r="AJ528" s="106">
        <v>106.08</v>
      </c>
      <c r="AK528" s="106">
        <v>250</v>
      </c>
      <c r="AL528" s="106">
        <v>260</v>
      </c>
      <c r="AM528" s="106">
        <f>IF((AK528+AJ528)-AL528=0,"",(AK528+AJ528)-AL528)</f>
        <v>96.079999999999984</v>
      </c>
      <c r="AN528" s="120">
        <f>IF(OR(AM528="",V528="",V528=0),"",ROUND(AM528/V528,2))</f>
        <v>13.92</v>
      </c>
      <c r="AO528" s="106" t="str">
        <f>IF(OR(Y528="",AM528="",AM528=0),"",ROUND(Y528/AM528,2))</f>
        <v/>
      </c>
      <c r="AP528" s="106" t="str">
        <f>IF(OR(AM528="",Y528="",Y528=0),"",ROUND(AM528/Y528,2))</f>
        <v/>
      </c>
      <c r="AQ528" s="106">
        <f>IF(OR(L528="",V528="",V528=0),"",ROUND(L528/V528,1))</f>
        <v>239.1</v>
      </c>
      <c r="AR528" s="106" t="str">
        <f>IF(OR('INFORME DIARIO MAQUINARIA'!$O528="",'INFORME DIARIO MAQUINARIA'!$AH528="",'INFORME DIARIO MAQUINARIA'!$AH528=0),"",ROUND('INFORME DIARIO MAQUINARIA'!$O528/'INFORME DIARIO MAQUINARIA'!$AH528,1))</f>
        <v/>
      </c>
      <c r="AS528" s="189" t="str">
        <f>IFERROR(IF(OR(V528="",AE528="",V528&lt;=0,AE528&lt;0),"",AE528/V528),"")</f>
        <v/>
      </c>
      <c r="AT528" s="106"/>
      <c r="AU528" s="106"/>
      <c r="AV528" s="106"/>
      <c r="AW528" s="106"/>
      <c r="AX528" s="106"/>
      <c r="AY528" s="106"/>
      <c r="AZ528" s="121"/>
    </row>
    <row r="529" spans="2:52" ht="36" hidden="1" customHeight="1" x14ac:dyDescent="0.25">
      <c r="B529" s="310">
        <v>46261</v>
      </c>
      <c r="C529" s="309" t="s">
        <v>56</v>
      </c>
      <c r="D529" s="201">
        <v>1</v>
      </c>
      <c r="E529" s="201" t="s">
        <v>228</v>
      </c>
      <c r="F529" s="201" t="s">
        <v>354</v>
      </c>
      <c r="G529" s="201">
        <v>7</v>
      </c>
      <c r="H529" s="201" t="s">
        <v>435</v>
      </c>
      <c r="I529" s="201" t="s">
        <v>434</v>
      </c>
      <c r="J529" s="201"/>
      <c r="K529" s="201" t="s">
        <v>157</v>
      </c>
      <c r="L529" s="201"/>
      <c r="M529" s="201"/>
      <c r="N529" s="201">
        <v>4</v>
      </c>
      <c r="O529" s="201">
        <v>48</v>
      </c>
      <c r="P529" s="209"/>
      <c r="Q529" s="205"/>
      <c r="R529" s="204"/>
      <c r="S529" s="204">
        <f>'INFORME DIARIO MAQUINARIA'!$R529-'INFORME DIARIO MAQUINARIA'!$Q529</f>
        <v>0</v>
      </c>
      <c r="T529" s="203"/>
      <c r="U529" s="106"/>
      <c r="V529" s="106" t="str">
        <f>IF(U529-T529=0,"",U529-T529)</f>
        <v/>
      </c>
      <c r="W529" s="106"/>
      <c r="X529" s="106"/>
      <c r="Y529" s="106" t="str">
        <f>IF(X529-W529=0,"",X529-W529)</f>
        <v/>
      </c>
      <c r="Z529" s="106"/>
      <c r="AA529" s="106"/>
      <c r="AB529" s="106">
        <f>'INFORME DIARIO MAQUINARIA'!$AA529-'INFORME DIARIO MAQUINARIA'!$Z529</f>
        <v>0</v>
      </c>
      <c r="AC529" s="106"/>
      <c r="AD529" s="106"/>
      <c r="AE529" s="106" t="str">
        <f>IF(AD529-AC529=0,"",AD529-AC529)</f>
        <v/>
      </c>
      <c r="AF529" s="106"/>
      <c r="AG529" s="106"/>
      <c r="AH529" s="106" t="str">
        <f>IF(AG529-AF529=0,"",AG529-AF529)</f>
        <v/>
      </c>
      <c r="AI529" s="106"/>
      <c r="AJ529" s="106"/>
      <c r="AK529" s="106"/>
      <c r="AL529" s="106"/>
      <c r="AM529" s="106" t="str">
        <f>IF((AK529+AJ529)-AL529=0,"",(AK529+AJ529)-AL529)</f>
        <v/>
      </c>
      <c r="AN529" s="120" t="str">
        <f>IF(OR(AM529="",V529="",V529=0),"",ROUND(AM529/V529,2))</f>
        <v/>
      </c>
      <c r="AO529" s="106" t="str">
        <f>IF(OR(Y529="",AM529="",AM529=0),"",ROUND(Y529/AM529,2))</f>
        <v/>
      </c>
      <c r="AP529" s="106" t="str">
        <f>IF(OR(AM529="",Y529="",Y529=0),"",ROUND(AM529/Y529,2))</f>
        <v/>
      </c>
      <c r="AQ529" s="106" t="str">
        <f>IF(OR(L529="",V529="",V529=0),"",ROUND(L529/V529,1))</f>
        <v/>
      </c>
      <c r="AR529" s="106" t="str">
        <f>IF(OR('INFORME DIARIO MAQUINARIA'!$O529="",'INFORME DIARIO MAQUINARIA'!$AH529="",'INFORME DIARIO MAQUINARIA'!$AH529=0),"",ROUND('INFORME DIARIO MAQUINARIA'!$O529/'INFORME DIARIO MAQUINARIA'!$AH529,1))</f>
        <v/>
      </c>
      <c r="AS529" s="189" t="str">
        <f>IFERROR(IF(OR(V529="",AE529="",V529&lt;=0,AE529&lt;0),"",AE529/V529),"")</f>
        <v/>
      </c>
      <c r="AT529" s="106"/>
      <c r="AU529" s="106"/>
      <c r="AV529" s="106"/>
      <c r="AW529" s="106"/>
      <c r="AX529" s="106"/>
      <c r="AY529" s="106"/>
      <c r="AZ529" s="121"/>
    </row>
    <row r="530" spans="2:52" ht="36" hidden="1" customHeight="1" x14ac:dyDescent="0.25">
      <c r="B530" s="310">
        <v>46261</v>
      </c>
      <c r="C530" s="309" t="s">
        <v>56</v>
      </c>
      <c r="D530" s="201">
        <v>1</v>
      </c>
      <c r="E530" s="201" t="s">
        <v>187</v>
      </c>
      <c r="F530" s="201" t="s">
        <v>186</v>
      </c>
      <c r="G530" s="201">
        <v>7</v>
      </c>
      <c r="H530" s="201" t="s">
        <v>435</v>
      </c>
      <c r="I530" s="201" t="s">
        <v>434</v>
      </c>
      <c r="J530" s="201"/>
      <c r="K530" s="201" t="s">
        <v>159</v>
      </c>
      <c r="L530" s="201"/>
      <c r="M530" s="201">
        <v>108</v>
      </c>
      <c r="N530" s="201"/>
      <c r="O530" s="201"/>
      <c r="P530" s="209"/>
      <c r="Q530" s="205"/>
      <c r="R530" s="204"/>
      <c r="S530" s="156">
        <f>'INFORME DIARIO MAQUINARIA'!$R530-'INFORME DIARIO MAQUINARIA'!$Q530</f>
        <v>0</v>
      </c>
      <c r="T530" s="203"/>
      <c r="U530" s="106"/>
      <c r="V530" s="106" t="str">
        <f>IF(U530-T530=0,"",U530-T530)</f>
        <v/>
      </c>
      <c r="W530" s="106"/>
      <c r="X530" s="106"/>
      <c r="Y530" s="106" t="str">
        <f>IF(X530-W530=0,"",X530-W530)</f>
        <v/>
      </c>
      <c r="Z530" s="106"/>
      <c r="AA530" s="106"/>
      <c r="AB530" s="106">
        <f>'INFORME DIARIO MAQUINARIA'!$AA530-'INFORME DIARIO MAQUINARIA'!$Z530</f>
        <v>0</v>
      </c>
      <c r="AC530" s="106"/>
      <c r="AD530" s="106"/>
      <c r="AE530" s="106" t="str">
        <f>IF(AD530-AC530=0,"",AD530-AC530)</f>
        <v/>
      </c>
      <c r="AF530" s="106"/>
      <c r="AG530" s="106"/>
      <c r="AH530" s="106" t="str">
        <f>IF(AG530-AF530=0,"",AG530-AF530)</f>
        <v/>
      </c>
      <c r="AI530" s="106"/>
      <c r="AJ530" s="106"/>
      <c r="AK530" s="106"/>
      <c r="AL530" s="106"/>
      <c r="AM530" s="106" t="str">
        <f>IF((AK530+AJ530)-AL530=0,"",(AK530+AJ530)-AL530)</f>
        <v/>
      </c>
      <c r="AN530" s="120" t="str">
        <f>IF(OR(AM530="",V530="",V530=0),"",ROUND(AM530/V530,2))</f>
        <v/>
      </c>
      <c r="AO530" s="106" t="str">
        <f>IF(OR(Y530="",AM530="",AM530=0),"",ROUND(Y530/AM530,2))</f>
        <v/>
      </c>
      <c r="AP530" s="106" t="str">
        <f>IF(OR(AM530="",Y530="",Y530=0),"",ROUND(AM530/Y530,2))</f>
        <v/>
      </c>
      <c r="AQ530" s="106" t="str">
        <f>IF(OR(L530="",V530="",V530=0),"",ROUND(L530/V530,1))</f>
        <v/>
      </c>
      <c r="AR530" s="106" t="str">
        <f>IF(OR('INFORME DIARIO MAQUINARIA'!$O530="",'INFORME DIARIO MAQUINARIA'!$AH530="",'INFORME DIARIO MAQUINARIA'!$AH530=0),"",ROUND('INFORME DIARIO MAQUINARIA'!$O530/'INFORME DIARIO MAQUINARIA'!$AH530,1))</f>
        <v/>
      </c>
      <c r="AS530" s="189" t="str">
        <f>IFERROR(IF(OR(V530="",AE530="",V530&lt;=0,AE530&lt;0),"",AE530/V530),"")</f>
        <v/>
      </c>
      <c r="AT530" s="106"/>
      <c r="AU530" s="106"/>
      <c r="AV530" s="106"/>
      <c r="AW530" s="106"/>
      <c r="AX530" s="106"/>
      <c r="AY530" s="106"/>
      <c r="AZ530" s="121"/>
    </row>
    <row r="531" spans="2:52" ht="35.25" hidden="1" customHeight="1" x14ac:dyDescent="0.25">
      <c r="B531" s="310">
        <v>46261</v>
      </c>
      <c r="C531" s="309" t="s">
        <v>56</v>
      </c>
      <c r="D531" s="201">
        <v>1</v>
      </c>
      <c r="E531" s="201" t="s">
        <v>187</v>
      </c>
      <c r="F531" s="201" t="s">
        <v>186</v>
      </c>
      <c r="G531" s="201">
        <v>7</v>
      </c>
      <c r="H531" s="201" t="s">
        <v>430</v>
      </c>
      <c r="I531" s="201" t="s">
        <v>432</v>
      </c>
      <c r="J531" s="201"/>
      <c r="K531" s="201" t="s">
        <v>159</v>
      </c>
      <c r="L531" s="201"/>
      <c r="M531" s="201"/>
      <c r="N531" s="201"/>
      <c r="O531" s="201"/>
      <c r="P531" s="209"/>
      <c r="Q531" s="205"/>
      <c r="R531" s="204"/>
      <c r="S531" s="156">
        <f>'INFORME DIARIO MAQUINARIA'!$R531-'INFORME DIARIO MAQUINARIA'!$Q531</f>
        <v>0</v>
      </c>
      <c r="T531" s="203"/>
      <c r="U531" s="106"/>
      <c r="V531" s="106" t="str">
        <f>IF(U531-T531=0,"",U531-T531)</f>
        <v/>
      </c>
      <c r="W531" s="106"/>
      <c r="X531" s="106"/>
      <c r="Y531" s="106" t="str">
        <f>IF(X531-W531=0,"",X531-W531)</f>
        <v/>
      </c>
      <c r="Z531" s="106"/>
      <c r="AA531" s="106"/>
      <c r="AB531" s="106">
        <f>'INFORME DIARIO MAQUINARIA'!$AA531-'INFORME DIARIO MAQUINARIA'!$Z531</f>
        <v>0</v>
      </c>
      <c r="AC531" s="106"/>
      <c r="AD531" s="106"/>
      <c r="AE531" s="106" t="str">
        <f>IF(AD531-AC531=0,"",AD531-AC531)</f>
        <v/>
      </c>
      <c r="AF531" s="106"/>
      <c r="AG531" s="106"/>
      <c r="AH531" s="106" t="str">
        <f>IF(AG531-AF531=0,"",AG531-AF531)</f>
        <v/>
      </c>
      <c r="AI531" s="106"/>
      <c r="AJ531" s="106"/>
      <c r="AK531" s="106"/>
      <c r="AL531" s="106"/>
      <c r="AM531" s="106" t="str">
        <f>IF((AK531+AJ531)-AL531=0,"",(AK531+AJ531)-AL531)</f>
        <v/>
      </c>
      <c r="AN531" s="120" t="str">
        <f>IF(OR(AM531="",V531="",V531=0),"",ROUND(AM531/V531,2))</f>
        <v/>
      </c>
      <c r="AO531" s="106" t="str">
        <f>IF(OR(Y531="",AM531="",AM531=0),"",ROUND(Y531/AM531,2))</f>
        <v/>
      </c>
      <c r="AP531" s="106" t="str">
        <f>IF(OR(AM531="",Y531="",Y531=0),"",ROUND(AM531/Y531,2))</f>
        <v/>
      </c>
      <c r="AQ531" s="106" t="str">
        <f>IF(OR(L531="",V531="",V531=0),"",ROUND(L531/V531,1))</f>
        <v/>
      </c>
      <c r="AR531" s="106" t="str">
        <f>IF(OR('INFORME DIARIO MAQUINARIA'!$O531="",'INFORME DIARIO MAQUINARIA'!$AH531="",'INFORME DIARIO MAQUINARIA'!$AH531=0),"",ROUND('INFORME DIARIO MAQUINARIA'!$O531/'INFORME DIARIO MAQUINARIA'!$AH531,1))</f>
        <v/>
      </c>
      <c r="AS531" s="189" t="str">
        <f>IFERROR(IF(OR(V531="",AE531="",V531&lt;=0,AE531&lt;0),"",AE531/V531),"")</f>
        <v/>
      </c>
      <c r="AT531" s="106"/>
      <c r="AU531" s="106"/>
      <c r="AV531" s="106"/>
      <c r="AW531" s="106"/>
      <c r="AX531" s="106"/>
      <c r="AY531" s="106"/>
      <c r="AZ531" s="121"/>
    </row>
    <row r="532" spans="2:52" ht="37.5" hidden="1" customHeight="1" x14ac:dyDescent="0.25">
      <c r="B532" s="310">
        <v>46261</v>
      </c>
      <c r="C532" s="309" t="s">
        <v>56</v>
      </c>
      <c r="D532" s="201">
        <v>1</v>
      </c>
      <c r="E532" s="201" t="s">
        <v>387</v>
      </c>
      <c r="F532" s="201" t="s">
        <v>386</v>
      </c>
      <c r="G532" s="201">
        <v>7</v>
      </c>
      <c r="H532" s="201" t="s">
        <v>433</v>
      </c>
      <c r="I532" s="201" t="s">
        <v>432</v>
      </c>
      <c r="J532" s="201"/>
      <c r="K532" s="201" t="s">
        <v>365</v>
      </c>
      <c r="L532" s="201">
        <v>1650</v>
      </c>
      <c r="M532" s="201"/>
      <c r="N532" s="201"/>
      <c r="O532" s="201"/>
      <c r="P532" s="209"/>
      <c r="Q532" s="205"/>
      <c r="R532" s="204"/>
      <c r="S532" s="204">
        <f>'INFORME DIARIO MAQUINARIA'!$R532-'INFORME DIARIO MAQUINARIA'!$Q532</f>
        <v>0</v>
      </c>
      <c r="T532" s="203"/>
      <c r="U532" s="106"/>
      <c r="V532" s="106" t="str">
        <f>IF(U532-T532=0,"",U532-T532)</f>
        <v/>
      </c>
      <c r="W532" s="106"/>
      <c r="X532" s="106"/>
      <c r="Y532" s="106" t="str">
        <f>IF(X532-W532=0,"",X532-W532)</f>
        <v/>
      </c>
      <c r="Z532" s="106"/>
      <c r="AA532" s="106"/>
      <c r="AB532" s="106">
        <f>'INFORME DIARIO MAQUINARIA'!$AA532-'INFORME DIARIO MAQUINARIA'!$Z532</f>
        <v>0</v>
      </c>
      <c r="AC532" s="106"/>
      <c r="AD532" s="106"/>
      <c r="AE532" s="106" t="str">
        <f>IF(AD532-AC532=0,"",AD532-AC532)</f>
        <v/>
      </c>
      <c r="AF532" s="106"/>
      <c r="AG532" s="106"/>
      <c r="AH532" s="106" t="str">
        <f>IF(AG532-AF532=0,"",AG532-AF532)</f>
        <v/>
      </c>
      <c r="AI532" s="106"/>
      <c r="AJ532" s="106"/>
      <c r="AK532" s="106"/>
      <c r="AL532" s="106"/>
      <c r="AM532" s="106" t="str">
        <f>IF((AK532+AJ532)-AL532=0,"",(AK532+AJ532)-AL532)</f>
        <v/>
      </c>
      <c r="AN532" s="120" t="str">
        <f>IF(OR(AM532="",V532="",V532=0),"",ROUND(AM532/V532,2))</f>
        <v/>
      </c>
      <c r="AO532" s="106" t="str">
        <f>IF(OR(Y532="",AM532="",AM532=0),"",ROUND(Y532/AM532,2))</f>
        <v/>
      </c>
      <c r="AP532" s="106" t="str">
        <f>IF(OR(AM532="",Y532="",Y532=0),"",ROUND(AM532/Y532,2))</f>
        <v/>
      </c>
      <c r="AQ532" s="106" t="str">
        <f>IF(OR(L532="",V532="",V532=0),"",ROUND(L532/V532,1))</f>
        <v/>
      </c>
      <c r="AR532" s="106" t="str">
        <f>IF(OR('INFORME DIARIO MAQUINARIA'!$O532="",'INFORME DIARIO MAQUINARIA'!$AH532="",'INFORME DIARIO MAQUINARIA'!$AH532=0),"",ROUND('INFORME DIARIO MAQUINARIA'!$O532/'INFORME DIARIO MAQUINARIA'!$AH532,1))</f>
        <v/>
      </c>
      <c r="AS532" s="189" t="str">
        <f>IFERROR(IF(OR(V532="",AE532="",V532&lt;=0,AE532&lt;0),"",AE532/V532),"")</f>
        <v/>
      </c>
      <c r="AT532" s="106"/>
      <c r="AU532" s="106"/>
      <c r="AV532" s="106"/>
      <c r="AW532" s="106"/>
      <c r="AX532" s="106"/>
      <c r="AY532" s="106"/>
      <c r="AZ532" s="121"/>
    </row>
    <row r="533" spans="2:52" ht="42" hidden="1" customHeight="1" x14ac:dyDescent="0.25">
      <c r="B533" s="310">
        <v>46261</v>
      </c>
      <c r="C533" s="309" t="s">
        <v>56</v>
      </c>
      <c r="D533" s="201">
        <v>1</v>
      </c>
      <c r="E533" s="201" t="s">
        <v>387</v>
      </c>
      <c r="F533" s="201" t="s">
        <v>386</v>
      </c>
      <c r="G533" s="201">
        <v>7</v>
      </c>
      <c r="H533" s="201" t="s">
        <v>431</v>
      </c>
      <c r="I533" s="201">
        <v>156</v>
      </c>
      <c r="J533" s="201"/>
      <c r="K533" s="201" t="s">
        <v>365</v>
      </c>
      <c r="L533" s="201"/>
      <c r="M533" s="201"/>
      <c r="N533" s="201"/>
      <c r="O533" s="201"/>
      <c r="P533" s="209"/>
      <c r="Q533" s="205"/>
      <c r="R533" s="204"/>
      <c r="S533" s="204">
        <f>'INFORME DIARIO MAQUINARIA'!$R533-'INFORME DIARIO MAQUINARIA'!$Q533</f>
        <v>0</v>
      </c>
      <c r="T533" s="203"/>
      <c r="U533" s="106"/>
      <c r="V533" s="106" t="str">
        <f>IF(U533-T533=0,"",U533-T533)</f>
        <v/>
      </c>
      <c r="W533" s="106"/>
      <c r="X533" s="106"/>
      <c r="Y533" s="106" t="str">
        <f>IF(X533-W533=0,"",X533-W533)</f>
        <v/>
      </c>
      <c r="Z533" s="106"/>
      <c r="AA533" s="106"/>
      <c r="AB533" s="106">
        <f>'INFORME DIARIO MAQUINARIA'!$AA533-'INFORME DIARIO MAQUINARIA'!$Z533</f>
        <v>0</v>
      </c>
      <c r="AC533" s="106"/>
      <c r="AD533" s="106"/>
      <c r="AE533" s="106" t="str">
        <f>IF(AD533-AC533=0,"",AD533-AC533)</f>
        <v/>
      </c>
      <c r="AF533" s="106"/>
      <c r="AG533" s="106"/>
      <c r="AH533" s="106" t="str">
        <f>IF(AG533-AF533=0,"",AG533-AF533)</f>
        <v/>
      </c>
      <c r="AI533" s="106"/>
      <c r="AJ533" s="106"/>
      <c r="AK533" s="106"/>
      <c r="AL533" s="106"/>
      <c r="AM533" s="106" t="str">
        <f>IF((AK533+AJ533)-AL533=0,"",(AK533+AJ533)-AL533)</f>
        <v/>
      </c>
      <c r="AN533" s="120" t="str">
        <f>IF(OR(AM533="",V533="",V533=0),"",ROUND(AM533/V533,2))</f>
        <v/>
      </c>
      <c r="AO533" s="106" t="str">
        <f>IF(OR(Y533="",AM533="",AM533=0),"",ROUND(Y533/AM533,2))</f>
        <v/>
      </c>
      <c r="AP533" s="106" t="str">
        <f>IF(OR(AM533="",Y533="",Y533=0),"",ROUND(AM533/Y533,2))</f>
        <v/>
      </c>
      <c r="AQ533" s="106" t="str">
        <f>IF(OR(L533="",V533="",V533=0),"",ROUND(L533/V533,1))</f>
        <v/>
      </c>
      <c r="AR533" s="106" t="str">
        <f>IF(OR('INFORME DIARIO MAQUINARIA'!$O533="",'INFORME DIARIO MAQUINARIA'!$AH533="",'INFORME DIARIO MAQUINARIA'!$AH533=0),"",ROUND('INFORME DIARIO MAQUINARIA'!$O533/'INFORME DIARIO MAQUINARIA'!$AH533,1))</f>
        <v/>
      </c>
      <c r="AS533" s="189" t="str">
        <f>IFERROR(IF(OR(V533="",AE533="",V533&lt;=0,AE533&lt;0),"",AE533/V533),"")</f>
        <v/>
      </c>
      <c r="AT533" s="106"/>
      <c r="AU533" s="106"/>
      <c r="AV533" s="106"/>
      <c r="AW533" s="106"/>
      <c r="AX533" s="106"/>
      <c r="AY533" s="106"/>
      <c r="AZ533" s="121"/>
    </row>
    <row r="534" spans="2:52" ht="38.25" hidden="1" customHeight="1" x14ac:dyDescent="0.25">
      <c r="B534" s="310">
        <v>46261</v>
      </c>
      <c r="C534" s="309" t="s">
        <v>56</v>
      </c>
      <c r="D534" s="201">
        <v>1</v>
      </c>
      <c r="E534" s="201" t="s">
        <v>76</v>
      </c>
      <c r="F534" s="201" t="s">
        <v>75</v>
      </c>
      <c r="G534" s="201">
        <v>7</v>
      </c>
      <c r="H534" s="201" t="s">
        <v>430</v>
      </c>
      <c r="I534" s="201">
        <v>156</v>
      </c>
      <c r="J534" s="201"/>
      <c r="K534" s="201" t="s">
        <v>429</v>
      </c>
      <c r="L534" s="201"/>
      <c r="M534" s="201"/>
      <c r="N534" s="201">
        <v>5</v>
      </c>
      <c r="O534" s="201">
        <v>60</v>
      </c>
      <c r="P534" s="209"/>
      <c r="Q534" s="205"/>
      <c r="R534" s="204"/>
      <c r="S534" s="204">
        <f>'INFORME DIARIO MAQUINARIA'!$R534-'INFORME DIARIO MAQUINARIA'!$Q534</f>
        <v>0</v>
      </c>
      <c r="T534" s="203"/>
      <c r="U534" s="106"/>
      <c r="V534" s="106" t="str">
        <f>IF(U534-T534=0,"",U534-T534)</f>
        <v/>
      </c>
      <c r="W534" s="106"/>
      <c r="X534" s="106"/>
      <c r="Y534" s="106" t="str">
        <f>IF(X534-W534=0,"",X534-W534)</f>
        <v/>
      </c>
      <c r="Z534" s="106"/>
      <c r="AA534" s="106"/>
      <c r="AB534" s="106">
        <f>'INFORME DIARIO MAQUINARIA'!$AA534-'INFORME DIARIO MAQUINARIA'!$Z534</f>
        <v>0</v>
      </c>
      <c r="AC534" s="106"/>
      <c r="AD534" s="106"/>
      <c r="AE534" s="106" t="str">
        <f>IF(AD534-AC534=0,"",AD534-AC534)</f>
        <v/>
      </c>
      <c r="AF534" s="106"/>
      <c r="AG534" s="106"/>
      <c r="AH534" s="106" t="str">
        <f>IF(AG534-AF534=0,"",AG534-AF534)</f>
        <v/>
      </c>
      <c r="AI534" s="106"/>
      <c r="AJ534" s="106"/>
      <c r="AK534" s="106"/>
      <c r="AL534" s="106"/>
      <c r="AM534" s="106" t="str">
        <f>IF((AK534+AJ534)-AL534=0,"",(AK534+AJ534)-AL534)</f>
        <v/>
      </c>
      <c r="AN534" s="120" t="str">
        <f>IF(OR(AM534="",V534="",V534=0),"",ROUND(AM534/V534,2))</f>
        <v/>
      </c>
      <c r="AO534" s="106" t="str">
        <f>IF(OR(Y534="",AM534="",AM534=0),"",ROUND(Y534/AM534,2))</f>
        <v/>
      </c>
      <c r="AP534" s="106" t="str">
        <f>IF(OR(AM534="",Y534="",Y534=0),"",ROUND(AM534/Y534,2))</f>
        <v/>
      </c>
      <c r="AQ534" s="106" t="str">
        <f>IF(OR(L534="",V534="",V534=0),"",ROUND(L534/V534,1))</f>
        <v/>
      </c>
      <c r="AR534" s="106" t="str">
        <f>IF(OR('INFORME DIARIO MAQUINARIA'!$O534="",'INFORME DIARIO MAQUINARIA'!$AH534="",'INFORME DIARIO MAQUINARIA'!$AH534=0),"",ROUND('INFORME DIARIO MAQUINARIA'!$O534/'INFORME DIARIO MAQUINARIA'!$AH534,1))</f>
        <v/>
      </c>
      <c r="AS534" s="189" t="str">
        <f>IFERROR(IF(OR(V534="",AE534="",V534&lt;=0,AE534&lt;0),"",AE534/V534),"")</f>
        <v/>
      </c>
      <c r="AT534" s="106"/>
      <c r="AU534" s="106"/>
      <c r="AV534" s="106"/>
      <c r="AW534" s="106"/>
      <c r="AX534" s="106"/>
      <c r="AY534" s="106"/>
      <c r="AZ534" s="121"/>
    </row>
    <row r="535" spans="2:52" ht="38.25" hidden="1" customHeight="1" x14ac:dyDescent="0.25">
      <c r="B535" s="317">
        <v>46258</v>
      </c>
      <c r="C535" s="299" t="s">
        <v>110</v>
      </c>
      <c r="D535" s="204">
        <v>1</v>
      </c>
      <c r="E535" s="204" t="s">
        <v>143</v>
      </c>
      <c r="F535" s="204" t="s">
        <v>117</v>
      </c>
      <c r="G535" s="204"/>
      <c r="H535" s="204"/>
      <c r="I535" s="204"/>
      <c r="J535" s="204"/>
      <c r="K535" s="204" t="s">
        <v>296</v>
      </c>
      <c r="L535" s="204"/>
      <c r="M535" s="204"/>
      <c r="N535" s="204"/>
      <c r="O535" s="204"/>
      <c r="P535" s="225"/>
      <c r="Q535" s="205"/>
      <c r="R535" s="204"/>
      <c r="S535" s="204">
        <f>'INFORME DIARIO MAQUINARIA'!$R535-'INFORME DIARIO MAQUINARIA'!$Q535</f>
        <v>0</v>
      </c>
      <c r="T535" s="205">
        <v>9032.6</v>
      </c>
      <c r="U535" s="105">
        <v>9034.2000000000007</v>
      </c>
      <c r="V535" s="106">
        <f>IF(U535-T535=0,"",U535-T535)</f>
        <v>1.6000000000003638</v>
      </c>
      <c r="W535" s="105"/>
      <c r="X535" s="105"/>
      <c r="Y535" s="105"/>
      <c r="Z535" s="121"/>
      <c r="AA535" s="121"/>
      <c r="AB535" s="121">
        <f>'INFORME DIARIO MAQUINARIA'!$AA535-'INFORME DIARIO MAQUINARIA'!$Z535</f>
        <v>0</v>
      </c>
      <c r="AC535" s="105"/>
      <c r="AD535" s="105"/>
      <c r="AE535" s="105"/>
      <c r="AF535" s="105"/>
      <c r="AG535" s="105"/>
      <c r="AH535" s="105"/>
      <c r="AI535" s="105">
        <v>310</v>
      </c>
      <c r="AJ535" s="105">
        <v>161.41999999999999</v>
      </c>
      <c r="AK535" s="105">
        <v>160</v>
      </c>
      <c r="AL535" s="105">
        <v>310</v>
      </c>
      <c r="AM535" s="106">
        <f>IF((AK535+AJ535)-AL535=0,"",(AK535+AJ535)-AL535)</f>
        <v>11.419999999999959</v>
      </c>
      <c r="AN535" s="120">
        <f>IF(OR(AM535="",V535="",V535=0),"",ROUND(AM535/V535,2))</f>
        <v>7.14</v>
      </c>
      <c r="AO535" s="105"/>
      <c r="AP535" s="105"/>
      <c r="AQ535" s="105"/>
      <c r="AR535" s="105"/>
      <c r="AS535" s="129"/>
      <c r="AT535" s="136"/>
      <c r="AU535" s="105"/>
      <c r="AV535" s="105"/>
      <c r="AW535" s="105"/>
      <c r="AX535" s="105"/>
      <c r="AY535" s="105"/>
      <c r="AZ535" s="105"/>
    </row>
    <row r="536" spans="2:52" ht="48.75" hidden="1" customHeight="1" thickBot="1" x14ac:dyDescent="0.3">
      <c r="B536" s="310">
        <v>46261</v>
      </c>
      <c r="C536" s="309" t="s">
        <v>56</v>
      </c>
      <c r="D536" s="201">
        <v>1</v>
      </c>
      <c r="E536" s="201" t="s">
        <v>143</v>
      </c>
      <c r="F536" s="201" t="s">
        <v>117</v>
      </c>
      <c r="G536" s="201">
        <v>7</v>
      </c>
      <c r="H536" s="201" t="s">
        <v>417</v>
      </c>
      <c r="I536" s="201">
        <v>156</v>
      </c>
      <c r="J536" s="201"/>
      <c r="K536" s="201" t="s">
        <v>416</v>
      </c>
      <c r="L536" s="201"/>
      <c r="M536" s="201"/>
      <c r="N536" s="201"/>
      <c r="O536" s="201"/>
      <c r="P536" s="209">
        <v>203</v>
      </c>
      <c r="Q536" s="205"/>
      <c r="R536" s="204"/>
      <c r="S536" s="204">
        <f>'INFORME DIARIO MAQUINARIA'!$R536-'INFORME DIARIO MAQUINARIA'!$Q536</f>
        <v>0</v>
      </c>
      <c r="T536" s="203">
        <v>9034.2000000000007</v>
      </c>
      <c r="U536" s="106">
        <v>9041.4</v>
      </c>
      <c r="V536" s="106">
        <f>IF(U536-T536=0,"",U536-T536)</f>
        <v>7.1999999999989086</v>
      </c>
      <c r="W536" s="106"/>
      <c r="X536" s="106"/>
      <c r="Y536" s="106" t="str">
        <f>IF(X536-W536=0,"",X536-W536)</f>
        <v/>
      </c>
      <c r="Z536" s="106"/>
      <c r="AA536" s="106"/>
      <c r="AB536" s="106">
        <f>'INFORME DIARIO MAQUINARIA'!$AA536-'INFORME DIARIO MAQUINARIA'!$Z536</f>
        <v>0</v>
      </c>
      <c r="AC536" s="106">
        <v>9035</v>
      </c>
      <c r="AD536" s="106">
        <v>9041.1</v>
      </c>
      <c r="AE536" s="106">
        <f>IF(AD536-AC536=0,"",AD536-AC536)</f>
        <v>6.1000000000003638</v>
      </c>
      <c r="AF536" s="106"/>
      <c r="AG536" s="106"/>
      <c r="AH536" s="106" t="str">
        <f>IF(AG536-AF536=0,"",AG536-AF536)</f>
        <v/>
      </c>
      <c r="AI536" s="106">
        <v>310</v>
      </c>
      <c r="AJ536" s="106"/>
      <c r="AK536" s="106">
        <v>310</v>
      </c>
      <c r="AL536" s="106">
        <v>235</v>
      </c>
      <c r="AM536" s="106">
        <f>IF((AK536+AJ536)-AL536=0,"",(AK536+AJ536)-AL536)</f>
        <v>75</v>
      </c>
      <c r="AN536" s="120">
        <f>IF(OR(AM536="",V536="",V536=0),"",ROUND(AM536/V536,2))</f>
        <v>10.42</v>
      </c>
      <c r="AO536" s="106" t="str">
        <f>IF(OR(Y536="",AM536="",AM536=0),"",ROUND(Y536/AM536,2))</f>
        <v/>
      </c>
      <c r="AP536" s="106" t="str">
        <f>IF(OR(AM536="",Y536="",Y536=0),"",ROUND(AM536/Y536,2))</f>
        <v/>
      </c>
      <c r="AQ536" s="106" t="str">
        <f>IF(OR(L536="",V536="",V536=0),"",ROUND(L536/V536,1))</f>
        <v/>
      </c>
      <c r="AR536" s="106" t="str">
        <f>IF(OR('INFORME DIARIO MAQUINARIA'!$O536="",'INFORME DIARIO MAQUINARIA'!$AH536="",'INFORME DIARIO MAQUINARIA'!$AH536=0),"",ROUND('INFORME DIARIO MAQUINARIA'!$O536/'INFORME DIARIO MAQUINARIA'!$AH536,1))</f>
        <v/>
      </c>
      <c r="AS536" s="189">
        <f>IFERROR(IF(OR(V536="",AE536="",V536&lt;=0,AE536&lt;0),"",AE536/V536),"")</f>
        <v>0.84722222222240118</v>
      </c>
      <c r="AT536" s="106"/>
      <c r="AU536" s="106"/>
      <c r="AV536" s="106"/>
      <c r="AW536" s="106"/>
      <c r="AX536" s="106"/>
      <c r="AY536" s="106"/>
      <c r="AZ536" s="121"/>
    </row>
    <row r="537" spans="2:52" ht="63" hidden="1" customHeight="1" thickBot="1" x14ac:dyDescent="0.3">
      <c r="B537" s="312">
        <v>46261</v>
      </c>
      <c r="C537" s="311" t="s">
        <v>56</v>
      </c>
      <c r="D537" s="212">
        <v>1</v>
      </c>
      <c r="E537" s="212" t="s">
        <v>164</v>
      </c>
      <c r="F537" s="212" t="s">
        <v>163</v>
      </c>
      <c r="G537" s="212">
        <v>10</v>
      </c>
      <c r="H537" s="212" t="s">
        <v>389</v>
      </c>
      <c r="I537" s="212" t="s">
        <v>428</v>
      </c>
      <c r="J537" s="212"/>
      <c r="K537" s="212" t="s">
        <v>427</v>
      </c>
      <c r="L537" s="212">
        <v>2439</v>
      </c>
      <c r="M537" s="212"/>
      <c r="N537" s="212"/>
      <c r="O537" s="212"/>
      <c r="P537" s="211"/>
      <c r="Q537" s="205"/>
      <c r="R537" s="204"/>
      <c r="S537" s="204">
        <f>'INFORME DIARIO MAQUINARIA'!$R537-'INFORME DIARIO MAQUINARIA'!$Q537</f>
        <v>0</v>
      </c>
      <c r="T537" s="203"/>
      <c r="U537" s="106"/>
      <c r="V537" s="106" t="str">
        <f>IF(U537-T537=0,"",U537-T537)</f>
        <v/>
      </c>
      <c r="W537" s="106"/>
      <c r="X537" s="106"/>
      <c r="Y537" s="106" t="str">
        <f>IF(X537-W537=0,"",X537-W537)</f>
        <v/>
      </c>
      <c r="Z537" s="106"/>
      <c r="AA537" s="106"/>
      <c r="AB537" s="106">
        <f>'INFORME DIARIO MAQUINARIA'!$AA537-'INFORME DIARIO MAQUINARIA'!$Z537</f>
        <v>0</v>
      </c>
      <c r="AC537" s="106"/>
      <c r="AD537" s="106"/>
      <c r="AE537" s="106" t="str">
        <f>IF(AD537-AC537=0,"",AD537-AC537)</f>
        <v/>
      </c>
      <c r="AF537" s="106"/>
      <c r="AG537" s="106"/>
      <c r="AH537" s="106" t="str">
        <f>IF(AG537-AF537=0,"",AG537-AF537)</f>
        <v/>
      </c>
      <c r="AI537" s="106"/>
      <c r="AJ537" s="106"/>
      <c r="AK537" s="106"/>
      <c r="AL537" s="106"/>
      <c r="AM537" s="106" t="str">
        <f>IF((AK537+AJ537)-AL537=0,"",(AK537+AJ537)-AL537)</f>
        <v/>
      </c>
      <c r="AN537" s="120" t="str">
        <f>IF(OR(AM537="",V537="",V537=0),"",ROUND(AM537/V537,2))</f>
        <v/>
      </c>
      <c r="AO537" s="106" t="str">
        <f>IF(OR(Y537="",AM537="",AM537=0),"",ROUND(Y537/AM537,2))</f>
        <v/>
      </c>
      <c r="AP537" s="106" t="str">
        <f>IF(OR(AM537="",Y537="",Y537=0),"",ROUND(AM537/Y537,2))</f>
        <v/>
      </c>
      <c r="AQ537" s="106" t="str">
        <f>IF(OR(L537="",V537="",V537=0),"",ROUND(L537/V537,1))</f>
        <v/>
      </c>
      <c r="AR537" s="106" t="str">
        <f>IF(OR('INFORME DIARIO MAQUINARIA'!$O537="",'INFORME DIARIO MAQUINARIA'!$AH537="",'INFORME DIARIO MAQUINARIA'!$AH537=0),"",ROUND('INFORME DIARIO MAQUINARIA'!$O537/'INFORME DIARIO MAQUINARIA'!$AH537,1))</f>
        <v/>
      </c>
      <c r="AS537" s="189" t="str">
        <f>IFERROR(IF(OR(V537="",AE537="",V537&lt;=0,AE537&lt;0),"",AE537/V537),"")</f>
        <v/>
      </c>
      <c r="AT537" s="106"/>
      <c r="AU537" s="106"/>
      <c r="AV537" s="106"/>
      <c r="AW537" s="106"/>
      <c r="AX537" s="106"/>
      <c r="AY537" s="106"/>
      <c r="AZ537" s="121"/>
    </row>
    <row r="538" spans="2:52" ht="41.25" hidden="1" customHeight="1" x14ac:dyDescent="0.25">
      <c r="B538" s="312">
        <v>46261</v>
      </c>
      <c r="C538" s="212" t="s">
        <v>122</v>
      </c>
      <c r="D538" s="212">
        <v>1</v>
      </c>
      <c r="E538" s="212" t="s">
        <v>367</v>
      </c>
      <c r="F538" s="212" t="s">
        <v>319</v>
      </c>
      <c r="G538" s="212">
        <v>14</v>
      </c>
      <c r="H538" s="212" t="s">
        <v>425</v>
      </c>
      <c r="I538" s="313"/>
      <c r="J538" s="313"/>
      <c r="K538" s="212" t="s">
        <v>426</v>
      </c>
      <c r="L538" s="212">
        <v>1360</v>
      </c>
      <c r="M538" s="212"/>
      <c r="N538" s="212"/>
      <c r="O538" s="212"/>
      <c r="P538" s="211"/>
      <c r="Q538" s="205"/>
      <c r="R538" s="204"/>
      <c r="S538" s="204">
        <f>'INFORME DIARIO MAQUINARIA'!$R538-'INFORME DIARIO MAQUINARIA'!$Q538</f>
        <v>0</v>
      </c>
      <c r="T538" s="203"/>
      <c r="U538" s="106"/>
      <c r="V538" s="106" t="str">
        <f>IF(U538-T538=0,"",U538-T538)</f>
        <v/>
      </c>
      <c r="W538" s="106"/>
      <c r="X538" s="106"/>
      <c r="Y538" s="106" t="str">
        <f>IF(X538-W538=0,"",X538-W538)</f>
        <v/>
      </c>
      <c r="Z538" s="106"/>
      <c r="AA538" s="106"/>
      <c r="AB538" s="106">
        <f>'INFORME DIARIO MAQUINARIA'!$AA538-'INFORME DIARIO MAQUINARIA'!$Z538</f>
        <v>0</v>
      </c>
      <c r="AC538" s="106"/>
      <c r="AD538" s="106"/>
      <c r="AE538" s="106" t="str">
        <f>IF(AD538-AC538=0,"",AD538-AC538)</f>
        <v/>
      </c>
      <c r="AF538" s="106"/>
      <c r="AG538" s="106"/>
      <c r="AH538" s="106" t="str">
        <f>IF(AG538-AF538=0,"",AG538-AF538)</f>
        <v/>
      </c>
      <c r="AI538" s="106"/>
      <c r="AJ538" s="106"/>
      <c r="AK538" s="106"/>
      <c r="AL538" s="106"/>
      <c r="AM538" s="106" t="str">
        <f>IF((AK538+AJ538)-AL538=0,"",(AK538+AJ538)-AL538)</f>
        <v/>
      </c>
      <c r="AN538" s="120" t="str">
        <f>IF(OR(AM538="",V538="",V538=0),"",ROUND(AM538/V538,2))</f>
        <v/>
      </c>
      <c r="AO538" s="106" t="str">
        <f>IF(OR(Y538="",AM538="",AM538=0),"",ROUND(Y538/AM538,2))</f>
        <v/>
      </c>
      <c r="AP538" s="106" t="str">
        <f>IF(OR(AM538="",Y538="",Y538=0),"",ROUND(AM538/Y538,2))</f>
        <v/>
      </c>
      <c r="AQ538" s="106" t="str">
        <f>IF(OR(L538="",V538="",V538=0),"",ROUND(L538/V538,1))</f>
        <v/>
      </c>
      <c r="AR538" s="106" t="str">
        <f>IF(OR('INFORME DIARIO MAQUINARIA'!$O538="",'INFORME DIARIO MAQUINARIA'!$AH538="",'INFORME DIARIO MAQUINARIA'!$AH538=0),"",ROUND('INFORME DIARIO MAQUINARIA'!$O538/'INFORME DIARIO MAQUINARIA'!$AH538,1))</f>
        <v/>
      </c>
      <c r="AS538" s="189" t="str">
        <f>IFERROR(IF(OR(V538="",AE538="",V538&lt;=0,AE538&lt;0),"",AE538/V538),"")</f>
        <v/>
      </c>
      <c r="AT538" s="106"/>
      <c r="AU538" s="106"/>
      <c r="AV538" s="106"/>
      <c r="AW538" s="106"/>
      <c r="AX538" s="106"/>
      <c r="AY538" s="106"/>
      <c r="AZ538" s="121"/>
    </row>
    <row r="539" spans="2:52" ht="44.25" hidden="1" customHeight="1" x14ac:dyDescent="0.25">
      <c r="B539" s="310">
        <v>46261</v>
      </c>
      <c r="C539" s="201" t="s">
        <v>56</v>
      </c>
      <c r="D539" s="201">
        <v>1</v>
      </c>
      <c r="E539" s="201" t="s">
        <v>231</v>
      </c>
      <c r="F539" s="201" t="s">
        <v>221</v>
      </c>
      <c r="G539" s="201">
        <v>14</v>
      </c>
      <c r="H539" s="201" t="s">
        <v>425</v>
      </c>
      <c r="I539" s="316"/>
      <c r="J539" s="316"/>
      <c r="K539" s="201" t="s">
        <v>424</v>
      </c>
      <c r="L539" s="201"/>
      <c r="M539" s="201"/>
      <c r="N539" s="201">
        <v>2</v>
      </c>
      <c r="O539" s="201">
        <v>28</v>
      </c>
      <c r="P539" s="209"/>
      <c r="Q539" s="205"/>
      <c r="R539" s="204"/>
      <c r="S539" s="204">
        <f>'INFORME DIARIO MAQUINARIA'!$R539-'INFORME DIARIO MAQUINARIA'!$Q539</f>
        <v>0</v>
      </c>
      <c r="T539" s="203"/>
      <c r="U539" s="106"/>
      <c r="V539" s="106" t="str">
        <f>IF(U539-T539=0,"",U539-T539)</f>
        <v/>
      </c>
      <c r="W539" s="106"/>
      <c r="X539" s="106"/>
      <c r="Y539" s="106" t="str">
        <f>IF(X539-W539=0,"",X539-W539)</f>
        <v/>
      </c>
      <c r="Z539" s="106"/>
      <c r="AA539" s="106"/>
      <c r="AB539" s="106">
        <f>'INFORME DIARIO MAQUINARIA'!$AA539-'INFORME DIARIO MAQUINARIA'!$Z539</f>
        <v>0</v>
      </c>
      <c r="AC539" s="106"/>
      <c r="AD539" s="106"/>
      <c r="AE539" s="106" t="str">
        <f>IF(AD539-AC539=0,"",AD539-AC539)</f>
        <v/>
      </c>
      <c r="AF539" s="106"/>
      <c r="AG539" s="106"/>
      <c r="AH539" s="106" t="str">
        <f>IF(AG539-AF539=0,"",AG539-AF539)</f>
        <v/>
      </c>
      <c r="AI539" s="106"/>
      <c r="AJ539" s="106"/>
      <c r="AK539" s="106"/>
      <c r="AL539" s="106"/>
      <c r="AM539" s="106" t="str">
        <f>IF((AK539+AJ539)-AL539=0,"",(AK539+AJ539)-AL539)</f>
        <v/>
      </c>
      <c r="AN539" s="120" t="str">
        <f>IF(OR(AM539="",V539="",V539=0),"",ROUND(AM539/V539,2))</f>
        <v/>
      </c>
      <c r="AO539" s="106" t="str">
        <f>IF(OR(Y539="",AM539="",AM539=0),"",ROUND(Y539/AM539,2))</f>
        <v/>
      </c>
      <c r="AP539" s="106" t="str">
        <f>IF(OR(AM539="",Y539="",Y539=0),"",ROUND(AM539/Y539,2))</f>
        <v/>
      </c>
      <c r="AQ539" s="106" t="str">
        <f>IF(OR(L539="",V539="",V539=0),"",ROUND(L539/V539,1))</f>
        <v/>
      </c>
      <c r="AR539" s="106" t="str">
        <f>IF(OR('INFORME DIARIO MAQUINARIA'!$O539="",'INFORME DIARIO MAQUINARIA'!$AH539="",'INFORME DIARIO MAQUINARIA'!$AH539=0),"",ROUND('INFORME DIARIO MAQUINARIA'!$O539/'INFORME DIARIO MAQUINARIA'!$AH539,1))</f>
        <v/>
      </c>
      <c r="AS539" s="189" t="str">
        <f>IFERROR(IF(OR(V539="",AE539="",V539&lt;=0,AE539&lt;0),"",AE539/V539),"")</f>
        <v/>
      </c>
      <c r="AT539" s="106"/>
      <c r="AU539" s="106"/>
      <c r="AV539" s="106"/>
      <c r="AW539" s="106"/>
      <c r="AX539" s="106"/>
      <c r="AY539" s="106"/>
      <c r="AZ539" s="121"/>
    </row>
    <row r="540" spans="2:52" ht="42" hidden="1" customHeight="1" thickBot="1" x14ac:dyDescent="0.3">
      <c r="B540" s="310">
        <v>46261</v>
      </c>
      <c r="C540" s="201" t="s">
        <v>56</v>
      </c>
      <c r="D540" s="201">
        <v>1</v>
      </c>
      <c r="E540" s="201" t="s">
        <v>104</v>
      </c>
      <c r="F540" s="201" t="s">
        <v>211</v>
      </c>
      <c r="G540" s="201">
        <v>14</v>
      </c>
      <c r="H540" s="201" t="s">
        <v>423</v>
      </c>
      <c r="I540" s="316"/>
      <c r="J540" s="316"/>
      <c r="K540" s="201" t="s">
        <v>422</v>
      </c>
      <c r="L540" s="201">
        <v>800</v>
      </c>
      <c r="M540" s="201">
        <v>28</v>
      </c>
      <c r="N540" s="201"/>
      <c r="O540" s="201"/>
      <c r="P540" s="209"/>
      <c r="Q540" s="205"/>
      <c r="R540" s="204"/>
      <c r="S540" s="204">
        <f>'INFORME DIARIO MAQUINARIA'!$R540-'INFORME DIARIO MAQUINARIA'!$Q540</f>
        <v>0</v>
      </c>
      <c r="T540" s="203"/>
      <c r="U540" s="106"/>
      <c r="V540" s="106" t="str">
        <f>IF(U540-T540=0,"",U540-T540)</f>
        <v/>
      </c>
      <c r="W540" s="106"/>
      <c r="X540" s="106"/>
      <c r="Y540" s="106" t="str">
        <f>IF(X540-W540=0,"",X540-W540)</f>
        <v/>
      </c>
      <c r="Z540" s="106"/>
      <c r="AA540" s="106"/>
      <c r="AB540" s="106">
        <f>'INFORME DIARIO MAQUINARIA'!$AA540-'INFORME DIARIO MAQUINARIA'!$Z540</f>
        <v>0</v>
      </c>
      <c r="AC540" s="106"/>
      <c r="AD540" s="106"/>
      <c r="AE540" s="106" t="str">
        <f>IF(AD540-AC540=0,"",AD540-AC540)</f>
        <v/>
      </c>
      <c r="AF540" s="106"/>
      <c r="AG540" s="106"/>
      <c r="AH540" s="106" t="str">
        <f>IF(AG540-AF540=0,"",AG540-AF540)</f>
        <v/>
      </c>
      <c r="AI540" s="106"/>
      <c r="AJ540" s="106"/>
      <c r="AK540" s="106"/>
      <c r="AL540" s="106"/>
      <c r="AM540" s="106" t="str">
        <f>IF((AK540+AJ540)-AL540=0,"",(AK540+AJ540)-AL540)</f>
        <v/>
      </c>
      <c r="AN540" s="120" t="str">
        <f>IF(OR(AM540="",V540="",V540=0),"",ROUND(AM540/V540,2))</f>
        <v/>
      </c>
      <c r="AO540" s="106" t="str">
        <f>IF(OR(Y540="",AM540="",AM540=0),"",ROUND(Y540/AM540,2))</f>
        <v/>
      </c>
      <c r="AP540" s="106" t="str">
        <f>IF(OR(AM540="",Y540="",Y540=0),"",ROUND(AM540/Y540,2))</f>
        <v/>
      </c>
      <c r="AQ540" s="106" t="str">
        <f>IF(OR(L540="",V540="",V540=0),"",ROUND(L540/V540,1))</f>
        <v/>
      </c>
      <c r="AR540" s="106" t="str">
        <f>IF(OR('INFORME DIARIO MAQUINARIA'!$O540="",'INFORME DIARIO MAQUINARIA'!$AH540="",'INFORME DIARIO MAQUINARIA'!$AH540=0),"",ROUND('INFORME DIARIO MAQUINARIA'!$O540/'INFORME DIARIO MAQUINARIA'!$AH540,1))</f>
        <v/>
      </c>
      <c r="AS540" s="189" t="str">
        <f>IFERROR(IF(OR(V540="",AE540="",V540&lt;=0,AE540&lt;0),"",AE540/V540),"")</f>
        <v/>
      </c>
      <c r="AT540" s="106"/>
      <c r="AU540" s="106"/>
      <c r="AV540" s="106"/>
      <c r="AW540" s="106"/>
      <c r="AX540" s="106"/>
      <c r="AY540" s="106"/>
      <c r="AZ540" s="121"/>
    </row>
    <row r="541" spans="2:52" ht="41.25" hidden="1" customHeight="1" thickBot="1" x14ac:dyDescent="0.3">
      <c r="B541" s="315">
        <v>46262</v>
      </c>
      <c r="C541" s="314" t="s">
        <v>60</v>
      </c>
      <c r="D541" s="223">
        <v>1</v>
      </c>
      <c r="E541" s="223" t="s">
        <v>170</v>
      </c>
      <c r="F541" s="223" t="s">
        <v>386</v>
      </c>
      <c r="G541" s="223">
        <v>6</v>
      </c>
      <c r="H541" s="223" t="s">
        <v>421</v>
      </c>
      <c r="I541" s="223" t="s">
        <v>420</v>
      </c>
      <c r="J541" s="223"/>
      <c r="K541" s="223" t="s">
        <v>365</v>
      </c>
      <c r="L541" s="223">
        <v>1370</v>
      </c>
      <c r="M541" s="223"/>
      <c r="N541" s="223"/>
      <c r="O541" s="223"/>
      <c r="P541" s="222"/>
      <c r="Q541" s="205"/>
      <c r="R541" s="204"/>
      <c r="S541" s="204">
        <f>'INFORME DIARIO MAQUINARIA'!$R541-'INFORME DIARIO MAQUINARIA'!$Q541</f>
        <v>0</v>
      </c>
      <c r="T541" s="191">
        <v>2017.8</v>
      </c>
      <c r="U541" s="100">
        <v>2022.6</v>
      </c>
      <c r="V541" s="106">
        <f>IF(U541-T541=0,"",U541-T541)</f>
        <v>4.7999999999999545</v>
      </c>
      <c r="W541" s="106"/>
      <c r="X541" s="106"/>
      <c r="Y541" s="106" t="str">
        <f>IF(X541-W541=0,"",X541-W541)</f>
        <v/>
      </c>
      <c r="Z541" s="106"/>
      <c r="AA541" s="106"/>
      <c r="AB541" s="106">
        <f>'INFORME DIARIO MAQUINARIA'!$AA541-'INFORME DIARIO MAQUINARIA'!$Z541</f>
        <v>0</v>
      </c>
      <c r="AC541" s="100">
        <v>2018.3</v>
      </c>
      <c r="AD541" s="100">
        <v>2022</v>
      </c>
      <c r="AE541" s="106">
        <f>IF(AD541-AC541=0,"",AD541-AC541)</f>
        <v>3.7000000000000455</v>
      </c>
      <c r="AF541" s="106"/>
      <c r="AG541" s="106"/>
      <c r="AH541" s="106" t="str">
        <f>IF(AG541-AF541=0,"",AG541-AF541)</f>
        <v/>
      </c>
      <c r="AI541" s="106">
        <v>220</v>
      </c>
      <c r="AJ541" s="106"/>
      <c r="AK541" s="100">
        <v>145</v>
      </c>
      <c r="AL541" s="100">
        <v>61</v>
      </c>
      <c r="AM541" s="106">
        <f>IF((AK541+AJ541)-AL541=0,"",(AK541+AJ541)-AL541)</f>
        <v>84</v>
      </c>
      <c r="AN541" s="120">
        <f>IF(OR(AM541="",V541="",V541=0),"",ROUND(AM541/V541,2))</f>
        <v>17.5</v>
      </c>
      <c r="AO541" s="106" t="str">
        <f>IF(OR(Y541="",AM541="",AM541=0),"",ROUND(Y541/AM541,2))</f>
        <v/>
      </c>
      <c r="AP541" s="106" t="str">
        <f>IF(OR(AM541="",Y541="",Y541=0),"",ROUND(AM541/Y541,2))</f>
        <v/>
      </c>
      <c r="AQ541" s="106">
        <f>IF(OR(L541="",V541="",V541=0),"",ROUND(L541/V541,1))</f>
        <v>285.39999999999998</v>
      </c>
      <c r="AR541" s="106" t="str">
        <f>IF(OR('INFORME DIARIO MAQUINARIA'!$O541="",'INFORME DIARIO MAQUINARIA'!$AH541="",'INFORME DIARIO MAQUINARIA'!$AH541=0),"",ROUND('INFORME DIARIO MAQUINARIA'!$O541/'INFORME DIARIO MAQUINARIA'!$AH541,1))</f>
        <v/>
      </c>
      <c r="AS541" s="189">
        <f>IFERROR(IF(OR(V541="",AE541="",V541&lt;=0,AE541&lt;0),"",AE541/V541),"")</f>
        <v>0.77083333333335013</v>
      </c>
      <c r="AT541" s="106"/>
      <c r="AU541" s="106" t="s">
        <v>133</v>
      </c>
      <c r="AV541" s="106" t="s">
        <v>161</v>
      </c>
      <c r="AW541" s="106" t="s">
        <v>419</v>
      </c>
      <c r="AX541" s="106" t="s">
        <v>418</v>
      </c>
      <c r="AY541" s="106">
        <v>62059234</v>
      </c>
      <c r="AZ541" s="121" t="s">
        <v>271</v>
      </c>
    </row>
    <row r="542" spans="2:52" ht="39.75" hidden="1" customHeight="1" thickBot="1" x14ac:dyDescent="0.3">
      <c r="B542" s="312">
        <v>46262</v>
      </c>
      <c r="C542" s="311" t="s">
        <v>60</v>
      </c>
      <c r="D542" s="212">
        <v>1</v>
      </c>
      <c r="E542" s="212" t="s">
        <v>143</v>
      </c>
      <c r="F542" s="212" t="s">
        <v>117</v>
      </c>
      <c r="G542" s="212">
        <v>7</v>
      </c>
      <c r="H542" s="212" t="s">
        <v>417</v>
      </c>
      <c r="I542" s="212">
        <v>156</v>
      </c>
      <c r="J542" s="212"/>
      <c r="K542" s="212" t="s">
        <v>416</v>
      </c>
      <c r="L542" s="212"/>
      <c r="M542" s="212"/>
      <c r="N542" s="212"/>
      <c r="O542" s="212"/>
      <c r="P542" s="211">
        <v>230</v>
      </c>
      <c r="Q542" s="205"/>
      <c r="R542" s="204"/>
      <c r="S542" s="204">
        <f>'INFORME DIARIO MAQUINARIA'!$R542-'INFORME DIARIO MAQUINARIA'!$Q542</f>
        <v>0</v>
      </c>
      <c r="T542" s="203">
        <v>9041.4</v>
      </c>
      <c r="U542" s="106">
        <v>9048.1</v>
      </c>
      <c r="V542" s="106">
        <f>IF(U542-T542=0,"",U542-T542)</f>
        <v>6.7000000000007276</v>
      </c>
      <c r="W542" s="106"/>
      <c r="X542" s="106"/>
      <c r="Y542" s="106" t="str">
        <f>IF(X542-W542=0,"",X542-W542)</f>
        <v/>
      </c>
      <c r="Z542" s="106"/>
      <c r="AA542" s="106"/>
      <c r="AB542" s="106">
        <f>'INFORME DIARIO MAQUINARIA'!$AA542-'INFORME DIARIO MAQUINARIA'!$Z542</f>
        <v>0</v>
      </c>
      <c r="AC542" s="106">
        <v>9041.7000000000007</v>
      </c>
      <c r="AD542" s="106">
        <v>9047.7999999999993</v>
      </c>
      <c r="AE542" s="106">
        <f>IF(AD542-AC542=0,"",AD542-AC542)</f>
        <v>6.0999999999985448</v>
      </c>
      <c r="AF542" s="106"/>
      <c r="AG542" s="106"/>
      <c r="AH542" s="106" t="str">
        <f>IF(AG542-AF542=0,"",AG542-AF542)</f>
        <v/>
      </c>
      <c r="AI542" s="106">
        <v>310</v>
      </c>
      <c r="AJ542" s="106"/>
      <c r="AK542" s="106">
        <v>235</v>
      </c>
      <c r="AL542" s="106">
        <v>165</v>
      </c>
      <c r="AM542" s="106">
        <f>IF((AK542+AJ542)-AL542=0,"",(AK542+AJ542)-AL542)</f>
        <v>70</v>
      </c>
      <c r="AN542" s="120">
        <f>IF(OR(AM542="",V542="",V542=0),"",ROUND(AM542/V542,2))</f>
        <v>10.45</v>
      </c>
      <c r="AO542" s="106" t="str">
        <f>IF(OR(Y542="",AM542="",AM542=0),"",ROUND(Y542/AM542,2))</f>
        <v/>
      </c>
      <c r="AP542" s="106" t="str">
        <f>IF(OR(AM542="",Y542="",Y542=0),"",ROUND(AM542/Y542,2))</f>
        <v/>
      </c>
      <c r="AQ542" s="106" t="str">
        <f>IF(OR(L542="",V542="",V542=0),"",ROUND(L542/V542,1))</f>
        <v/>
      </c>
      <c r="AR542" s="106" t="str">
        <f>IF(OR('INFORME DIARIO MAQUINARIA'!$O542="",'INFORME DIARIO MAQUINARIA'!$AH542="",'INFORME DIARIO MAQUINARIA'!$AH542=0),"",ROUND('INFORME DIARIO MAQUINARIA'!$O542/'INFORME DIARIO MAQUINARIA'!$AH542,1))</f>
        <v/>
      </c>
      <c r="AS542" s="189">
        <f>IFERROR(IF(OR(V542="",AE542="",V542&lt;=0,AE542&lt;0),"",AE542/V542),"")</f>
        <v>0.91044776119371373</v>
      </c>
      <c r="AT542" s="106"/>
      <c r="AU542" s="106"/>
      <c r="AV542" s="106"/>
      <c r="AW542" s="106"/>
      <c r="AX542" s="106"/>
      <c r="AY542" s="106"/>
      <c r="AZ542" s="121"/>
    </row>
    <row r="543" spans="2:52" ht="38.25" hidden="1" customHeight="1" x14ac:dyDescent="0.25">
      <c r="B543" s="312">
        <v>46262</v>
      </c>
      <c r="C543" s="311" t="s">
        <v>60</v>
      </c>
      <c r="D543" s="212">
        <v>1</v>
      </c>
      <c r="E543" s="212" t="s">
        <v>164</v>
      </c>
      <c r="F543" s="212" t="s">
        <v>376</v>
      </c>
      <c r="G543" s="212">
        <v>13</v>
      </c>
      <c r="H543" s="212" t="s">
        <v>359</v>
      </c>
      <c r="I543" s="212">
        <v>245</v>
      </c>
      <c r="J543" s="212"/>
      <c r="K543" s="212" t="s">
        <v>318</v>
      </c>
      <c r="L543" s="212">
        <v>2000</v>
      </c>
      <c r="M543" s="212"/>
      <c r="N543" s="212"/>
      <c r="O543" s="212"/>
      <c r="P543" s="211"/>
      <c r="Q543" s="205"/>
      <c r="R543" s="204"/>
      <c r="S543" s="204">
        <f>'INFORME DIARIO MAQUINARIA'!$R543-'INFORME DIARIO MAQUINARIA'!$Q543</f>
        <v>0</v>
      </c>
      <c r="T543" s="203"/>
      <c r="U543" s="106"/>
      <c r="V543" s="106" t="str">
        <f>IF(U543-T543=0,"",U543-T543)</f>
        <v/>
      </c>
      <c r="W543" s="106"/>
      <c r="X543" s="106"/>
      <c r="Y543" s="106" t="str">
        <f>IF(X543-W543=0,"",X543-W543)</f>
        <v/>
      </c>
      <c r="Z543" s="106"/>
      <c r="AA543" s="106"/>
      <c r="AB543" s="106">
        <f>'INFORME DIARIO MAQUINARIA'!$AA543-'INFORME DIARIO MAQUINARIA'!$Z543</f>
        <v>0</v>
      </c>
      <c r="AC543" s="106"/>
      <c r="AD543" s="106"/>
      <c r="AE543" s="106" t="str">
        <f>IF(AD543-AC543=0,"",AD543-AC543)</f>
        <v/>
      </c>
      <c r="AF543" s="106"/>
      <c r="AG543" s="106"/>
      <c r="AH543" s="106" t="str">
        <f>IF(AG543-AF543=0,"",AG543-AF543)</f>
        <v/>
      </c>
      <c r="AI543" s="106"/>
      <c r="AJ543" s="106"/>
      <c r="AK543" s="106"/>
      <c r="AL543" s="106"/>
      <c r="AM543" s="106" t="str">
        <f>IF((AK543+AJ543)-AL543=0,"",(AK543+AJ543)-AL543)</f>
        <v/>
      </c>
      <c r="AN543" s="120" t="str">
        <f>IF(OR(AM543="",V543="",V543=0),"",ROUND(AM543/V543,2))</f>
        <v/>
      </c>
      <c r="AO543" s="106" t="str">
        <f>IF(OR(Y543="",AM543="",AM543=0),"",ROUND(Y543/AM543,2))</f>
        <v/>
      </c>
      <c r="AP543" s="106" t="str">
        <f>IF(OR(AM543="",Y543="",Y543=0),"",ROUND(AM543/Y543,2))</f>
        <v/>
      </c>
      <c r="AQ543" s="106" t="str">
        <f>IF(OR(L543="",V543="",V543=0),"",ROUND(L543/V543,1))</f>
        <v/>
      </c>
      <c r="AR543" s="106" t="str">
        <f>IF(OR('INFORME DIARIO MAQUINARIA'!$O543="",'INFORME DIARIO MAQUINARIA'!$AH543="",'INFORME DIARIO MAQUINARIA'!$AH543=0),"",ROUND('INFORME DIARIO MAQUINARIA'!$O543/'INFORME DIARIO MAQUINARIA'!$AH543,1))</f>
        <v/>
      </c>
      <c r="AS543" s="189" t="str">
        <f>IFERROR(IF(OR(V543="",AE543="",V543&lt;=0,AE543&lt;0),"",AE543/V543),"")</f>
        <v/>
      </c>
      <c r="AT543" s="106"/>
      <c r="AU543" s="106"/>
      <c r="AV543" s="106"/>
      <c r="AW543" s="106"/>
      <c r="AX543" s="106"/>
      <c r="AY543" s="106"/>
      <c r="AZ543" s="121"/>
    </row>
    <row r="544" spans="2:52" ht="30.75" hidden="1" customHeight="1" x14ac:dyDescent="0.25">
      <c r="B544" s="310">
        <v>46262</v>
      </c>
      <c r="C544" s="309" t="s">
        <v>60</v>
      </c>
      <c r="D544" s="201">
        <v>1</v>
      </c>
      <c r="E544" s="201" t="s">
        <v>206</v>
      </c>
      <c r="F544" s="201" t="s">
        <v>202</v>
      </c>
      <c r="G544" s="201">
        <v>13</v>
      </c>
      <c r="H544" s="201" t="s">
        <v>359</v>
      </c>
      <c r="I544" s="201">
        <v>245</v>
      </c>
      <c r="J544" s="201"/>
      <c r="K544" s="201" t="s">
        <v>159</v>
      </c>
      <c r="L544" s="201"/>
      <c r="M544" s="201">
        <v>48</v>
      </c>
      <c r="N544" s="201"/>
      <c r="O544" s="201"/>
      <c r="P544" s="209"/>
      <c r="Q544" s="205"/>
      <c r="R544" s="204"/>
      <c r="S544" s="204">
        <f>'INFORME DIARIO MAQUINARIA'!$R544-'INFORME DIARIO MAQUINARIA'!$Q544</f>
        <v>0</v>
      </c>
      <c r="T544" s="203"/>
      <c r="U544" s="106"/>
      <c r="V544" s="106" t="str">
        <f>IF(U544-T544=0,"",U544-T544)</f>
        <v/>
      </c>
      <c r="W544" s="106"/>
      <c r="X544" s="106"/>
      <c r="Y544" s="106" t="str">
        <f>IF(X544-W544=0,"",X544-W544)</f>
        <v/>
      </c>
      <c r="Z544" s="106"/>
      <c r="AA544" s="106"/>
      <c r="AB544" s="106">
        <f>'INFORME DIARIO MAQUINARIA'!$AA544-'INFORME DIARIO MAQUINARIA'!$Z544</f>
        <v>0</v>
      </c>
      <c r="AC544" s="106"/>
      <c r="AD544" s="106"/>
      <c r="AE544" s="106" t="str">
        <f>IF(AD544-AC544=0,"",AD544-AC544)</f>
        <v/>
      </c>
      <c r="AF544" s="106"/>
      <c r="AG544" s="106"/>
      <c r="AH544" s="106" t="str">
        <f>IF(AG544-AF544=0,"",AG544-AF544)</f>
        <v/>
      </c>
      <c r="AI544" s="106"/>
      <c r="AJ544" s="106"/>
      <c r="AK544" s="106"/>
      <c r="AL544" s="106"/>
      <c r="AM544" s="106" t="str">
        <f>IF((AK544+AJ544)-AL544=0,"",(AK544+AJ544)-AL544)</f>
        <v/>
      </c>
      <c r="AN544" s="120" t="str">
        <f>IF(OR(AM544="",V544="",V544=0),"",ROUND(AM544/V544,2))</f>
        <v/>
      </c>
      <c r="AO544" s="106" t="str">
        <f>IF(OR(Y544="",AM544="",AM544=0),"",ROUND(Y544/AM544,2))</f>
        <v/>
      </c>
      <c r="AP544" s="106" t="str">
        <f>IF(OR(AM544="",Y544="",Y544=0),"",ROUND(AM544/Y544,2))</f>
        <v/>
      </c>
      <c r="AQ544" s="106" t="str">
        <f>IF(OR(L544="",V544="",V544=0),"",ROUND(L544/V544,1))</f>
        <v/>
      </c>
      <c r="AR544" s="106" t="str">
        <f>IF(OR('INFORME DIARIO MAQUINARIA'!$O544="",'INFORME DIARIO MAQUINARIA'!$AH544="",'INFORME DIARIO MAQUINARIA'!$AH544=0),"",ROUND('INFORME DIARIO MAQUINARIA'!$O544/'INFORME DIARIO MAQUINARIA'!$AH544,1))</f>
        <v/>
      </c>
      <c r="AS544" s="189" t="str">
        <f>IFERROR(IF(OR(V544="",AE544="",V544&lt;=0,AE544&lt;0),"",AE544/V544),"")</f>
        <v/>
      </c>
      <c r="AT544" s="106"/>
      <c r="AU544" s="106"/>
      <c r="AV544" s="106"/>
      <c r="AW544" s="106"/>
      <c r="AX544" s="106"/>
      <c r="AY544" s="106"/>
      <c r="AZ544" s="121"/>
    </row>
    <row r="545" spans="2:52" ht="40.5" hidden="1" customHeight="1" thickBot="1" x14ac:dyDescent="0.3">
      <c r="B545" s="310">
        <v>46262</v>
      </c>
      <c r="C545" s="309" t="s">
        <v>60</v>
      </c>
      <c r="D545" s="201">
        <v>1</v>
      </c>
      <c r="E545" s="201" t="s">
        <v>76</v>
      </c>
      <c r="F545" s="201" t="s">
        <v>75</v>
      </c>
      <c r="G545" s="201">
        <v>13</v>
      </c>
      <c r="H545" s="201" t="s">
        <v>359</v>
      </c>
      <c r="I545" s="201">
        <v>245</v>
      </c>
      <c r="J545" s="201"/>
      <c r="K545" s="201" t="s">
        <v>157</v>
      </c>
      <c r="L545" s="201"/>
      <c r="M545" s="201"/>
      <c r="N545" s="201">
        <v>8</v>
      </c>
      <c r="O545" s="201">
        <v>48</v>
      </c>
      <c r="P545" s="209"/>
      <c r="Q545" s="205"/>
      <c r="R545" s="204"/>
      <c r="S545" s="204">
        <f>'INFORME DIARIO MAQUINARIA'!$R545-'INFORME DIARIO MAQUINARIA'!$Q545</f>
        <v>0</v>
      </c>
      <c r="T545" s="203"/>
      <c r="U545" s="106"/>
      <c r="V545" s="106" t="str">
        <f>IF(U545-T545=0,"",U545-T545)</f>
        <v/>
      </c>
      <c r="W545" s="106"/>
      <c r="X545" s="106"/>
      <c r="Y545" s="106" t="str">
        <f>IF(X545-W545=0,"",X545-W545)</f>
        <v/>
      </c>
      <c r="Z545" s="106"/>
      <c r="AA545" s="106"/>
      <c r="AB545" s="106">
        <f>'INFORME DIARIO MAQUINARIA'!$AA545-'INFORME DIARIO MAQUINARIA'!$Z545</f>
        <v>0</v>
      </c>
      <c r="AC545" s="106"/>
      <c r="AD545" s="106"/>
      <c r="AE545" s="106" t="str">
        <f>IF(AD545-AC545=0,"",AD545-AC545)</f>
        <v/>
      </c>
      <c r="AF545" s="106"/>
      <c r="AG545" s="106"/>
      <c r="AH545" s="106" t="str">
        <f>IF(AG545-AF545=0,"",AG545-AF545)</f>
        <v/>
      </c>
      <c r="AI545" s="106"/>
      <c r="AJ545" s="106"/>
      <c r="AK545" s="106"/>
      <c r="AL545" s="106"/>
      <c r="AM545" s="106" t="str">
        <f>IF((AK545+AJ545)-AL545=0,"",(AK545+AJ545)-AL545)</f>
        <v/>
      </c>
      <c r="AN545" s="120" t="str">
        <f>IF(OR(AM545="",V545="",V545=0),"",ROUND(AM545/V545,2))</f>
        <v/>
      </c>
      <c r="AO545" s="106" t="str">
        <f>IF(OR(Y545="",AM545="",AM545=0),"",ROUND(Y545/AM545,2))</f>
        <v/>
      </c>
      <c r="AP545" s="106" t="str">
        <f>IF(OR(AM545="",Y545="",Y545=0),"",ROUND(AM545/Y545,2))</f>
        <v/>
      </c>
      <c r="AQ545" s="106" t="str">
        <f>IF(OR(L545="",V545="",V545=0),"",ROUND(L545/V545,1))</f>
        <v/>
      </c>
      <c r="AR545" s="106" t="str">
        <f>IF(OR('INFORME DIARIO MAQUINARIA'!$O545="",'INFORME DIARIO MAQUINARIA'!$AH545="",'INFORME DIARIO MAQUINARIA'!$AH545=0),"",ROUND('INFORME DIARIO MAQUINARIA'!$O545/'INFORME DIARIO MAQUINARIA'!$AH545,1))</f>
        <v/>
      </c>
      <c r="AS545" s="189" t="str">
        <f>IFERROR(IF(OR(V545="",AE545="",V545&lt;=0,AE545&lt;0),"",AE545/V545),"")</f>
        <v/>
      </c>
      <c r="AT545" s="106"/>
      <c r="AU545" s="106"/>
      <c r="AV545" s="106"/>
      <c r="AW545" s="106"/>
      <c r="AX545" s="106"/>
      <c r="AY545" s="106"/>
      <c r="AZ545" s="121"/>
    </row>
    <row r="546" spans="2:52" ht="33" hidden="1" customHeight="1" x14ac:dyDescent="0.25">
      <c r="B546" s="312">
        <v>46262</v>
      </c>
      <c r="C546" s="311" t="s">
        <v>60</v>
      </c>
      <c r="D546" s="212">
        <v>1</v>
      </c>
      <c r="E546" s="212" t="s">
        <v>367</v>
      </c>
      <c r="F546" s="212" t="s">
        <v>319</v>
      </c>
      <c r="G546" s="212">
        <v>14</v>
      </c>
      <c r="H546" s="212" t="s">
        <v>415</v>
      </c>
      <c r="I546" s="313"/>
      <c r="J546" s="313"/>
      <c r="K546" s="212" t="s">
        <v>365</v>
      </c>
      <c r="L546" s="212">
        <v>2419</v>
      </c>
      <c r="M546" s="212"/>
      <c r="N546" s="212"/>
      <c r="O546" s="212"/>
      <c r="P546" s="211"/>
      <c r="Q546" s="205"/>
      <c r="R546" s="204"/>
      <c r="S546" s="204">
        <f>'INFORME DIARIO MAQUINARIA'!$R546-'INFORME DIARIO MAQUINARIA'!$Q546</f>
        <v>0</v>
      </c>
      <c r="T546" s="203"/>
      <c r="U546" s="106"/>
      <c r="V546" s="106" t="str">
        <f>IF(U546-T546=0,"",U546-T546)</f>
        <v/>
      </c>
      <c r="W546" s="106"/>
      <c r="X546" s="106"/>
      <c r="Y546" s="106" t="str">
        <f>IF(X546-W546=0,"",X546-W546)</f>
        <v/>
      </c>
      <c r="Z546" s="106"/>
      <c r="AA546" s="106"/>
      <c r="AB546" s="106">
        <f>'INFORME DIARIO MAQUINARIA'!$AA546-'INFORME DIARIO MAQUINARIA'!$Z546</f>
        <v>0</v>
      </c>
      <c r="AC546" s="106"/>
      <c r="AD546" s="106"/>
      <c r="AE546" s="106" t="str">
        <f>IF(AD546-AC546=0,"",AD546-AC546)</f>
        <v/>
      </c>
      <c r="AF546" s="106"/>
      <c r="AG546" s="106"/>
      <c r="AH546" s="106" t="str">
        <f>IF(AG546-AF546=0,"",AG546-AF546)</f>
        <v/>
      </c>
      <c r="AI546" s="106"/>
      <c r="AJ546" s="106"/>
      <c r="AK546" s="106"/>
      <c r="AL546" s="106"/>
      <c r="AM546" s="106" t="str">
        <f>IF((AK546+AJ546)-AL546=0,"",(AK546+AJ546)-AL546)</f>
        <v/>
      </c>
      <c r="AN546" s="120" t="str">
        <f>IF(OR(AM546="",V546="",V546=0),"",ROUND(AM546/V546,2))</f>
        <v/>
      </c>
      <c r="AO546" s="106" t="str">
        <f>IF(OR(Y546="",AM546="",AM546=0),"",ROUND(Y546/AM546,2))</f>
        <v/>
      </c>
      <c r="AP546" s="106" t="str">
        <f>IF(OR(AM546="",Y546="",Y546=0),"",ROUND(AM546/Y546,2))</f>
        <v/>
      </c>
      <c r="AQ546" s="106" t="str">
        <f>IF(OR(L546="",V546="",V546=0),"",ROUND(L546/V546,1))</f>
        <v/>
      </c>
      <c r="AR546" s="106" t="str">
        <f>IF(OR('INFORME DIARIO MAQUINARIA'!$O546="",'INFORME DIARIO MAQUINARIA'!$AH546="",'INFORME DIARIO MAQUINARIA'!$AH546=0),"",ROUND('INFORME DIARIO MAQUINARIA'!$O546/'INFORME DIARIO MAQUINARIA'!$AH546,1))</f>
        <v/>
      </c>
      <c r="AS546" s="189" t="str">
        <f>IFERROR(IF(OR(V546="",AE546="",V546&lt;=0,AE546&lt;0),"",AE546/V546),"")</f>
        <v/>
      </c>
      <c r="AT546" s="106"/>
      <c r="AU546" s="106"/>
      <c r="AV546" s="106"/>
      <c r="AW546" s="106"/>
      <c r="AX546" s="106"/>
      <c r="AY546" s="106"/>
      <c r="AZ546" s="121"/>
    </row>
    <row r="547" spans="2:52" ht="33.75" hidden="1" customHeight="1" x14ac:dyDescent="0.25">
      <c r="B547" s="310">
        <v>46262</v>
      </c>
      <c r="C547" s="309" t="s">
        <v>60</v>
      </c>
      <c r="D547" s="201">
        <v>1</v>
      </c>
      <c r="E547" s="201" t="s">
        <v>231</v>
      </c>
      <c r="F547" s="201" t="s">
        <v>85</v>
      </c>
      <c r="G547" s="201">
        <v>14</v>
      </c>
      <c r="H547" s="201" t="s">
        <v>414</v>
      </c>
      <c r="I547" s="201">
        <v>384</v>
      </c>
      <c r="J547" s="201"/>
      <c r="K547" s="201" t="s">
        <v>157</v>
      </c>
      <c r="L547" s="201"/>
      <c r="M547" s="201"/>
      <c r="N547" s="201">
        <v>7</v>
      </c>
      <c r="O547" s="201">
        <v>84</v>
      </c>
      <c r="P547" s="209"/>
      <c r="Q547" s="205"/>
      <c r="R547" s="204"/>
      <c r="S547" s="204">
        <f>'INFORME DIARIO MAQUINARIA'!$R547-'INFORME DIARIO MAQUINARIA'!$Q547</f>
        <v>0</v>
      </c>
      <c r="T547" s="203"/>
      <c r="U547" s="106"/>
      <c r="V547" s="106" t="str">
        <f>IF(U547-T547=0,"",U547-T547)</f>
        <v/>
      </c>
      <c r="W547" s="106"/>
      <c r="X547" s="106"/>
      <c r="Y547" s="106" t="str">
        <f>IF(X547-W547=0,"",X547-W547)</f>
        <v/>
      </c>
      <c r="Z547" s="106"/>
      <c r="AA547" s="106"/>
      <c r="AB547" s="106">
        <f>'INFORME DIARIO MAQUINARIA'!$AA547-'INFORME DIARIO MAQUINARIA'!$Z547</f>
        <v>0</v>
      </c>
      <c r="AC547" s="106"/>
      <c r="AD547" s="106"/>
      <c r="AE547" s="106" t="str">
        <f>IF(AD547-AC547=0,"",AD547-AC547)</f>
        <v/>
      </c>
      <c r="AF547" s="106"/>
      <c r="AG547" s="106"/>
      <c r="AH547" s="106" t="str">
        <f>IF(AG547-AF547=0,"",AG547-AF547)</f>
        <v/>
      </c>
      <c r="AI547" s="106"/>
      <c r="AJ547" s="106"/>
      <c r="AK547" s="106"/>
      <c r="AL547" s="106"/>
      <c r="AM547" s="106" t="str">
        <f>IF((AK547+AJ547)-AL547=0,"",(AK547+AJ547)-AL547)</f>
        <v/>
      </c>
      <c r="AN547" s="120" t="str">
        <f>IF(OR(AM547="",V547="",V547=0),"",ROUND(AM547/V547,2))</f>
        <v/>
      </c>
      <c r="AO547" s="106" t="str">
        <f>IF(OR(Y547="",AM547="",AM547=0),"",ROUND(Y547/AM547,2))</f>
        <v/>
      </c>
      <c r="AP547" s="106" t="str">
        <f>IF(OR(AM547="",Y547="",Y547=0),"",ROUND(AM547/Y547,2))</f>
        <v/>
      </c>
      <c r="AQ547" s="106" t="str">
        <f>IF(OR(L547="",V547="",V547=0),"",ROUND(L547/V547,1))</f>
        <v/>
      </c>
      <c r="AR547" s="106" t="str">
        <f>IF(OR('INFORME DIARIO MAQUINARIA'!$O547="",'INFORME DIARIO MAQUINARIA'!$AH547="",'INFORME DIARIO MAQUINARIA'!$AH547=0),"",ROUND('INFORME DIARIO MAQUINARIA'!$O547/'INFORME DIARIO MAQUINARIA'!$AH547,1))</f>
        <v/>
      </c>
      <c r="AS547" s="189" t="str">
        <f>IFERROR(IF(OR(V547="",AE547="",V547&lt;=0,AE547&lt;0),"",AE547/V547),"")</f>
        <v/>
      </c>
      <c r="AT547" s="106"/>
      <c r="AU547" s="106"/>
      <c r="AV547" s="106"/>
      <c r="AW547" s="106"/>
      <c r="AX547" s="106"/>
      <c r="AY547" s="106"/>
      <c r="AZ547" s="121"/>
    </row>
    <row r="548" spans="2:52" ht="32.25" hidden="1" customHeight="1" thickBot="1" x14ac:dyDescent="0.3">
      <c r="B548" s="310">
        <v>46262</v>
      </c>
      <c r="C548" s="309" t="s">
        <v>60</v>
      </c>
      <c r="D548" s="201">
        <v>1</v>
      </c>
      <c r="E548" s="201" t="s">
        <v>104</v>
      </c>
      <c r="F548" s="201" t="s">
        <v>211</v>
      </c>
      <c r="G548" s="201">
        <v>14</v>
      </c>
      <c r="H548" s="201" t="s">
        <v>414</v>
      </c>
      <c r="I548" s="201">
        <v>384</v>
      </c>
      <c r="J548" s="201"/>
      <c r="K548" s="201" t="s">
        <v>159</v>
      </c>
      <c r="L548" s="201"/>
      <c r="M548" s="201">
        <v>84</v>
      </c>
      <c r="N548" s="201"/>
      <c r="O548" s="201"/>
      <c r="P548" s="209"/>
      <c r="Q548" s="205"/>
      <c r="R548" s="204"/>
      <c r="S548" s="204">
        <f>'INFORME DIARIO MAQUINARIA'!$R548-'INFORME DIARIO MAQUINARIA'!$Q548</f>
        <v>0</v>
      </c>
      <c r="T548" s="203"/>
      <c r="U548" s="106"/>
      <c r="V548" s="106" t="str">
        <f>IF(U548-T548=0,"",U548-T548)</f>
        <v/>
      </c>
      <c r="W548" s="106"/>
      <c r="X548" s="106"/>
      <c r="Y548" s="106" t="str">
        <f>IF(X548-W548=0,"",X548-W548)</f>
        <v/>
      </c>
      <c r="Z548" s="106"/>
      <c r="AA548" s="106"/>
      <c r="AB548" s="106">
        <f>'INFORME DIARIO MAQUINARIA'!$AA548-'INFORME DIARIO MAQUINARIA'!$Z548</f>
        <v>0</v>
      </c>
      <c r="AC548" s="106"/>
      <c r="AD548" s="106"/>
      <c r="AE548" s="106" t="str">
        <f>IF(AD548-AC548=0,"",AD548-AC548)</f>
        <v/>
      </c>
      <c r="AF548" s="106"/>
      <c r="AG548" s="106"/>
      <c r="AH548" s="106" t="str">
        <f>IF(AG548-AF548=0,"",AG548-AF548)</f>
        <v/>
      </c>
      <c r="AI548" s="106"/>
      <c r="AJ548" s="106"/>
      <c r="AK548" s="106"/>
      <c r="AL548" s="106"/>
      <c r="AM548" s="106" t="str">
        <f>IF((AK548+AJ548)-AL548=0,"",(AK548+AJ548)-AL548)</f>
        <v/>
      </c>
      <c r="AN548" s="120" t="str">
        <f>IF(OR(AM548="",V548="",V548=0),"",ROUND(AM548/V548,2))</f>
        <v/>
      </c>
      <c r="AO548" s="106" t="str">
        <f>IF(OR(Y548="",AM548="",AM548=0),"",ROUND(Y548/AM548,2))</f>
        <v/>
      </c>
      <c r="AP548" s="106" t="str">
        <f>IF(OR(AM548="",Y548="",Y548=0),"",ROUND(AM548/Y548,2))</f>
        <v/>
      </c>
      <c r="AQ548" s="106" t="str">
        <f>IF(OR(L548="",V548="",V548=0),"",ROUND(L548/V548,1))</f>
        <v/>
      </c>
      <c r="AR548" s="106" t="str">
        <f>IF(OR('INFORME DIARIO MAQUINARIA'!$O548="",'INFORME DIARIO MAQUINARIA'!$AH548="",'INFORME DIARIO MAQUINARIA'!$AH548=0),"",ROUND('INFORME DIARIO MAQUINARIA'!$O548/'INFORME DIARIO MAQUINARIA'!$AH548,1))</f>
        <v/>
      </c>
      <c r="AS548" s="189" t="str">
        <f>IFERROR(IF(OR(V548="",AE548="",V548&lt;=0,AE548&lt;0),"",AE548/V548),"")</f>
        <v/>
      </c>
      <c r="AT548" s="106"/>
      <c r="AU548" s="106"/>
      <c r="AV548" s="106"/>
      <c r="AW548" s="106"/>
      <c r="AX548" s="106"/>
      <c r="AY548" s="106"/>
      <c r="AZ548" s="121"/>
    </row>
    <row r="549" spans="2:52" ht="84.75" hidden="1" customHeight="1" x14ac:dyDescent="0.25">
      <c r="B549" s="312">
        <v>46265</v>
      </c>
      <c r="C549" s="311" t="s">
        <v>110</v>
      </c>
      <c r="D549" s="212">
        <v>1</v>
      </c>
      <c r="E549" s="212" t="s">
        <v>320</v>
      </c>
      <c r="F549" s="212" t="s">
        <v>169</v>
      </c>
      <c r="G549" s="212">
        <v>5</v>
      </c>
      <c r="H549" s="212" t="s">
        <v>409</v>
      </c>
      <c r="I549" s="212">
        <v>195</v>
      </c>
      <c r="J549" s="212"/>
      <c r="K549" s="212" t="s">
        <v>413</v>
      </c>
      <c r="L549" s="212">
        <v>1600</v>
      </c>
      <c r="M549" s="212"/>
      <c r="N549" s="212"/>
      <c r="O549" s="212"/>
      <c r="P549" s="211"/>
      <c r="Q549" s="205"/>
      <c r="R549" s="204"/>
      <c r="S549" s="204">
        <f>'INFORME DIARIO MAQUINARIA'!$R549-'INFORME DIARIO MAQUINARIA'!$Q549</f>
        <v>0</v>
      </c>
      <c r="T549" s="191">
        <v>96.9</v>
      </c>
      <c r="U549" s="100">
        <v>104.3</v>
      </c>
      <c r="V549" s="106">
        <f>IF(U549-T549=0,"",U549-T549)</f>
        <v>7.3999999999999915</v>
      </c>
      <c r="W549" s="106"/>
      <c r="X549" s="106"/>
      <c r="Y549" s="106" t="str">
        <f>IF(X549-W549=0,"",X549-W549)</f>
        <v/>
      </c>
      <c r="Z549" s="106"/>
      <c r="AA549" s="106"/>
      <c r="AB549" s="106">
        <f>'INFORME DIARIO MAQUINARIA'!$AA549-'INFORME DIARIO MAQUINARIA'!$Z549</f>
        <v>0</v>
      </c>
      <c r="AC549" s="100">
        <v>97.7</v>
      </c>
      <c r="AD549" s="100">
        <v>103.9</v>
      </c>
      <c r="AE549" s="106">
        <f>IF(AD549-AC549=0,"",AD549-AC549)</f>
        <v>6.2000000000000028</v>
      </c>
      <c r="AF549" s="106"/>
      <c r="AG549" s="106"/>
      <c r="AH549" s="106" t="str">
        <f>IF(AG549-AF549=0,"",AG549-AF549)</f>
        <v/>
      </c>
      <c r="AI549" s="106">
        <v>350</v>
      </c>
      <c r="AJ549" s="106"/>
      <c r="AK549" s="100">
        <v>260</v>
      </c>
      <c r="AL549" s="100">
        <v>180</v>
      </c>
      <c r="AM549" s="106">
        <f>IF((AK549+AJ549)-AL549=0,"",(AK549+AJ549)-AL549)</f>
        <v>80</v>
      </c>
      <c r="AN549" s="120">
        <f>IF(OR(AM549="",V549="",V549=0),"",ROUND(AM549/V549,2))</f>
        <v>10.81</v>
      </c>
      <c r="AO549" s="106" t="str">
        <f>IF(OR(Y549="",AM549="",AM549=0),"",ROUND(Y549/AM549,2))</f>
        <v/>
      </c>
      <c r="AP549" s="106" t="str">
        <f>IF(OR(AM549="",Y549="",Y549=0),"",ROUND(AM549/Y549,2))</f>
        <v/>
      </c>
      <c r="AQ549" s="106">
        <f>IF(OR(L549="",V549="",V549=0),"",ROUND(L549/V549,1))</f>
        <v>216.2</v>
      </c>
      <c r="AR549" s="106" t="str">
        <f>IF(OR('INFORME DIARIO MAQUINARIA'!$O549="",'INFORME DIARIO MAQUINARIA'!$AH549="",'INFORME DIARIO MAQUINARIA'!$AH549=0),"",ROUND('INFORME DIARIO MAQUINARIA'!$O549/'INFORME DIARIO MAQUINARIA'!$AH549,1))</f>
        <v/>
      </c>
      <c r="AS549" s="189">
        <f>IFERROR(IF(OR(V549="",AE549="",V549&lt;=0,AE549&lt;0),"",AE549/V549),"")</f>
        <v>0.83783783783783916</v>
      </c>
      <c r="AT549" s="106"/>
      <c r="AU549" s="106" t="s">
        <v>133</v>
      </c>
      <c r="AV549" s="106" t="s">
        <v>140</v>
      </c>
      <c r="AW549" s="106" t="s">
        <v>412</v>
      </c>
      <c r="AX549" s="106" t="s">
        <v>411</v>
      </c>
      <c r="AY549" s="106">
        <v>62133570</v>
      </c>
      <c r="AZ549" s="121" t="s">
        <v>271</v>
      </c>
    </row>
    <row r="550" spans="2:52" ht="44.25" hidden="1" customHeight="1" x14ac:dyDescent="0.25">
      <c r="B550" s="310">
        <v>46265</v>
      </c>
      <c r="C550" s="309" t="s">
        <v>110</v>
      </c>
      <c r="D550" s="201">
        <v>1</v>
      </c>
      <c r="E550" s="201" t="s">
        <v>76</v>
      </c>
      <c r="F550" s="201" t="s">
        <v>75</v>
      </c>
      <c r="G550" s="201">
        <v>5</v>
      </c>
      <c r="H550" s="201" t="s">
        <v>409</v>
      </c>
      <c r="I550" s="201">
        <v>195</v>
      </c>
      <c r="J550" s="201"/>
      <c r="K550" s="201" t="s">
        <v>410</v>
      </c>
      <c r="L550" s="201"/>
      <c r="M550" s="201"/>
      <c r="N550" s="201">
        <v>8</v>
      </c>
      <c r="O550" s="201">
        <v>64</v>
      </c>
      <c r="P550" s="209"/>
      <c r="Q550" s="205"/>
      <c r="R550" s="204"/>
      <c r="S550" s="204">
        <f>'INFORME DIARIO MAQUINARIA'!$R550-'INFORME DIARIO MAQUINARIA'!$Q550</f>
        <v>0</v>
      </c>
      <c r="T550" s="191"/>
      <c r="U550" s="100"/>
      <c r="V550" s="106" t="str">
        <f>IF(U550-T550=0,"",U550-T550)</f>
        <v/>
      </c>
      <c r="W550" s="100">
        <v>271750</v>
      </c>
      <c r="X550" s="100">
        <v>271779</v>
      </c>
      <c r="Y550" s="106">
        <f>IF(X550-W550=0,"",X550-W550)</f>
        <v>29</v>
      </c>
      <c r="Z550" s="106"/>
      <c r="AA550" s="106"/>
      <c r="AB550" s="106">
        <f>'INFORME DIARIO MAQUINARIA'!$AA550-'INFORME DIARIO MAQUINARIA'!$Z550</f>
        <v>0</v>
      </c>
      <c r="AC550" s="106"/>
      <c r="AD550" s="106"/>
      <c r="AE550" s="106" t="str">
        <f>IF(AD550-AC550=0,"",AD550-AC550)</f>
        <v/>
      </c>
      <c r="AF550" s="100">
        <v>271758</v>
      </c>
      <c r="AG550" s="100">
        <v>271770</v>
      </c>
      <c r="AH550" s="106">
        <f>IF(AG550-AF550=0,"",AG550-AF550)</f>
        <v>12</v>
      </c>
      <c r="AI550" s="106">
        <v>200</v>
      </c>
      <c r="AJ550" s="106"/>
      <c r="AK550" s="100">
        <v>130</v>
      </c>
      <c r="AL550" s="100">
        <v>115</v>
      </c>
      <c r="AM550" s="106">
        <f>IF((AK550+AJ550)-AL550=0,"",(AK550+AJ550)-AL550)</f>
        <v>15</v>
      </c>
      <c r="AN550" s="120" t="str">
        <f>IF(OR(AM550="",V550="",V550=0),"",ROUND(AM550/V550,2))</f>
        <v/>
      </c>
      <c r="AO550" s="106">
        <f>IF(OR(Y550="",AM550="",AM550=0),"",ROUND(Y550/AM550,2))</f>
        <v>1.93</v>
      </c>
      <c r="AP550" s="106">
        <f>IF(OR(AM550="",Y550="",Y550=0),"",ROUND(AM550/Y550,2))</f>
        <v>0.52</v>
      </c>
      <c r="AQ550" s="106" t="str">
        <f>IF(OR(L550="",V550="",V550=0),"",ROUND(L550/V550,1))</f>
        <v/>
      </c>
      <c r="AR550" s="106">
        <f>IF(OR('INFORME DIARIO MAQUINARIA'!$O550="",'INFORME DIARIO MAQUINARIA'!$AH550="",'INFORME DIARIO MAQUINARIA'!$AH550=0),"",ROUND('INFORME DIARIO MAQUINARIA'!$O550/'INFORME DIARIO MAQUINARIA'!$AH550,1))</f>
        <v>5.3</v>
      </c>
      <c r="AS550" s="189" t="str">
        <f>IFERROR(IF(OR(V550="",AE550="",V550&lt;=0,AE550&lt;0),"",AE550/V550),"")</f>
        <v/>
      </c>
      <c r="AT550" s="106"/>
      <c r="AU550" s="106"/>
      <c r="AV550" s="106"/>
      <c r="AW550" s="106"/>
      <c r="AX550" s="106"/>
      <c r="AY550" s="106"/>
      <c r="AZ550" s="121"/>
    </row>
    <row r="551" spans="2:52" ht="44.25" hidden="1" customHeight="1" x14ac:dyDescent="0.25">
      <c r="B551" s="310">
        <v>46265</v>
      </c>
      <c r="C551" s="309" t="s">
        <v>110</v>
      </c>
      <c r="D551" s="201">
        <v>1</v>
      </c>
      <c r="E551" s="201" t="s">
        <v>187</v>
      </c>
      <c r="F551" s="201" t="s">
        <v>202</v>
      </c>
      <c r="G551" s="201">
        <v>5</v>
      </c>
      <c r="H551" s="201" t="s">
        <v>409</v>
      </c>
      <c r="I551" s="201">
        <v>195</v>
      </c>
      <c r="J551" s="201"/>
      <c r="K551" s="201" t="s">
        <v>408</v>
      </c>
      <c r="L551" s="201"/>
      <c r="M551" s="201">
        <v>64</v>
      </c>
      <c r="N551" s="201"/>
      <c r="O551" s="201"/>
      <c r="P551" s="209"/>
      <c r="Q551" s="205"/>
      <c r="R551" s="204"/>
      <c r="S551" s="156">
        <f>'INFORME DIARIO MAQUINARIA'!$R551-'INFORME DIARIO MAQUINARIA'!$Q551</f>
        <v>0</v>
      </c>
      <c r="T551" s="203"/>
      <c r="U551" s="106"/>
      <c r="V551" s="106" t="str">
        <f>IF(U551-T551=0,"",U551-T551)</f>
        <v/>
      </c>
      <c r="W551" s="106"/>
      <c r="X551" s="106"/>
      <c r="Y551" s="106" t="str">
        <f>IF(X551-W551=0,"",X551-W551)</f>
        <v/>
      </c>
      <c r="Z551" s="106"/>
      <c r="AA551" s="106"/>
      <c r="AB551" s="106">
        <f>'INFORME DIARIO MAQUINARIA'!$AA551-'INFORME DIARIO MAQUINARIA'!$Z551</f>
        <v>0</v>
      </c>
      <c r="AC551" s="106"/>
      <c r="AD551" s="106"/>
      <c r="AE551" s="106" t="str">
        <f>IF(AD551-AC551=0,"",AD551-AC551)</f>
        <v/>
      </c>
      <c r="AF551" s="106"/>
      <c r="AG551" s="106"/>
      <c r="AH551" s="106" t="str">
        <f>IF(AG551-AF551=0,"",AG551-AF551)</f>
        <v/>
      </c>
      <c r="AI551" s="106"/>
      <c r="AJ551" s="106"/>
      <c r="AK551" s="106"/>
      <c r="AL551" s="106"/>
      <c r="AM551" s="106" t="str">
        <f>IF((AK551+AJ551)-AL551=0,"",(AK551+AJ551)-AL551)</f>
        <v/>
      </c>
      <c r="AN551" s="120" t="str">
        <f>IF(OR(AM551="",V551="",V551=0),"",ROUND(AM551/V551,2))</f>
        <v/>
      </c>
      <c r="AO551" s="106" t="str">
        <f>IF(OR(Y551="",AM551="",AM551=0),"",ROUND(Y551/AM551,2))</f>
        <v/>
      </c>
      <c r="AP551" s="106" t="str">
        <f>IF(OR(AM551="",Y551="",Y551=0),"",ROUND(AM551/Y551,2))</f>
        <v/>
      </c>
      <c r="AQ551" s="106" t="str">
        <f>IF(OR(L551="",V551="",V551=0),"",ROUND(L551/V551,1))</f>
        <v/>
      </c>
      <c r="AR551" s="106" t="str">
        <f>IF(OR('INFORME DIARIO MAQUINARIA'!$O551="",'INFORME DIARIO MAQUINARIA'!$AH551="",'INFORME DIARIO MAQUINARIA'!$AH551=0),"",ROUND('INFORME DIARIO MAQUINARIA'!$O551/'INFORME DIARIO MAQUINARIA'!$AH551,1))</f>
        <v/>
      </c>
      <c r="AS551" s="189" t="str">
        <f>IFERROR(IF(OR(V551="",AE551="",V551&lt;=0,AE551&lt;0),"",AE551/V551),"")</f>
        <v/>
      </c>
      <c r="AT551" s="106"/>
      <c r="AU551" s="106"/>
      <c r="AV551" s="106"/>
      <c r="AW551" s="106"/>
      <c r="AX551" s="106"/>
      <c r="AY551" s="106"/>
      <c r="AZ551" s="121"/>
    </row>
    <row r="552" spans="2:52" s="55" customFormat="1" ht="45.75" hidden="1" customHeight="1" x14ac:dyDescent="0.25">
      <c r="B552" s="310">
        <v>46265</v>
      </c>
      <c r="C552" s="309" t="s">
        <v>110</v>
      </c>
      <c r="D552" s="201">
        <v>1</v>
      </c>
      <c r="E552" s="201" t="s">
        <v>206</v>
      </c>
      <c r="F552" s="201" t="s">
        <v>202</v>
      </c>
      <c r="G552" s="201">
        <v>5</v>
      </c>
      <c r="H552" s="201" t="s">
        <v>308</v>
      </c>
      <c r="I552" s="201">
        <v>195</v>
      </c>
      <c r="J552" s="201"/>
      <c r="K552" s="201" t="s">
        <v>408</v>
      </c>
      <c r="L552" s="201"/>
      <c r="M552" s="201">
        <v>96</v>
      </c>
      <c r="N552" s="201"/>
      <c r="O552" s="201"/>
      <c r="P552" s="209"/>
      <c r="Q552" s="205"/>
      <c r="R552" s="204"/>
      <c r="S552" s="156">
        <f>'INFORME DIARIO MAQUINARIA'!$R552-'INFORME DIARIO MAQUINARIA'!$Q552</f>
        <v>0</v>
      </c>
      <c r="T552" s="195">
        <v>2714.8</v>
      </c>
      <c r="U552" s="152">
        <v>2722.9</v>
      </c>
      <c r="V552" s="106">
        <f>IF(U552-T552=0,"",U552-T552)</f>
        <v>8.0999999999999091</v>
      </c>
      <c r="W552" s="106"/>
      <c r="X552" s="106"/>
      <c r="Y552" s="106" t="str">
        <f>IF(X552-W552=0,"",X552-W552)</f>
        <v/>
      </c>
      <c r="Z552" s="106"/>
      <c r="AA552" s="106"/>
      <c r="AB552" s="106">
        <f>'INFORME DIARIO MAQUINARIA'!$AA552-'INFORME DIARIO MAQUINARIA'!$Z552</f>
        <v>0</v>
      </c>
      <c r="AC552" s="152">
        <v>2715.6</v>
      </c>
      <c r="AD552" s="152">
        <v>2722.3</v>
      </c>
      <c r="AE552" s="106">
        <f>IF(AD552-AC552=0,"",AD552-AC552)</f>
        <v>6.7000000000002728</v>
      </c>
      <c r="AF552" s="106"/>
      <c r="AG552" s="106"/>
      <c r="AH552" s="106" t="str">
        <f>IF(AG552-AF552=0,"",AG552-AF552)</f>
        <v/>
      </c>
      <c r="AI552" s="106">
        <v>165</v>
      </c>
      <c r="AJ552" s="106"/>
      <c r="AK552" s="152">
        <v>130</v>
      </c>
      <c r="AL552" s="152">
        <v>78</v>
      </c>
      <c r="AM552" s="106">
        <f>IF((AK552+AJ552)-AL552=0,"",(AK552+AJ552)-AL552)</f>
        <v>52</v>
      </c>
      <c r="AN552" s="120">
        <f>IF(OR(AM552="",V552="",V552=0),"",ROUND(AM552/V552,2))</f>
        <v>6.42</v>
      </c>
      <c r="AO552" s="106" t="str">
        <f>IF(OR(Y552="",AM552="",AM552=0),"",ROUND(Y552/AM552,2))</f>
        <v/>
      </c>
      <c r="AP552" s="106" t="str">
        <f>IF(OR(AM552="",Y552="",Y552=0),"",ROUND(AM552/Y552,2))</f>
        <v/>
      </c>
      <c r="AQ552" s="106" t="str">
        <f>IF(OR(L552="",V552="",V552=0),"",ROUND(L552/V552,1))</f>
        <v/>
      </c>
      <c r="AR552" s="106" t="str">
        <f>IF(OR('INFORME DIARIO MAQUINARIA'!$O552="",'INFORME DIARIO MAQUINARIA'!$AH552="",'INFORME DIARIO MAQUINARIA'!$AH552=0),"",ROUND('INFORME DIARIO MAQUINARIA'!$O552/'INFORME DIARIO MAQUINARIA'!$AH552,1))</f>
        <v/>
      </c>
      <c r="AS552" s="189">
        <f>IFERROR(IF(OR(V552="",AE552="",V552&lt;=0,AE552&lt;0),"",AE552/V552),"")</f>
        <v>0.82716049382720347</v>
      </c>
      <c r="AT552" s="106"/>
      <c r="AU552" s="106" t="s">
        <v>133</v>
      </c>
      <c r="AV552" s="106" t="s">
        <v>220</v>
      </c>
      <c r="AW552" s="106"/>
      <c r="AX552" s="106"/>
      <c r="AY552" s="106"/>
      <c r="AZ552" s="121"/>
    </row>
    <row r="553" spans="2:52" ht="45.75" hidden="1" customHeight="1" x14ac:dyDescent="0.25">
      <c r="B553" s="310">
        <v>46265</v>
      </c>
      <c r="C553" s="309" t="s">
        <v>110</v>
      </c>
      <c r="D553" s="201">
        <v>1</v>
      </c>
      <c r="E553" s="201" t="s">
        <v>228</v>
      </c>
      <c r="F553" s="201" t="s">
        <v>161</v>
      </c>
      <c r="G553" s="201">
        <v>5</v>
      </c>
      <c r="H553" s="201" t="s">
        <v>308</v>
      </c>
      <c r="I553" s="201">
        <v>195</v>
      </c>
      <c r="J553" s="201"/>
      <c r="K553" s="201" t="s">
        <v>407</v>
      </c>
      <c r="L553" s="201"/>
      <c r="M553" s="201"/>
      <c r="N553" s="201">
        <v>8</v>
      </c>
      <c r="O553" s="201">
        <f>8*12</f>
        <v>96</v>
      </c>
      <c r="P553" s="209"/>
      <c r="Q553" s="205"/>
      <c r="R553" s="204"/>
      <c r="S553" s="204">
        <f>'INFORME DIARIO MAQUINARIA'!$R553-'INFORME DIARIO MAQUINARIA'!$Q553</f>
        <v>0</v>
      </c>
      <c r="T553" s="203"/>
      <c r="U553" s="106"/>
      <c r="V553" s="106" t="str">
        <f>IF(U553-T553=0,"",U553-T553)</f>
        <v/>
      </c>
      <c r="W553" s="100">
        <v>155386</v>
      </c>
      <c r="X553" s="100">
        <v>155415</v>
      </c>
      <c r="Y553" s="106">
        <f>IF(X553-W553=0,"",X553-W553)</f>
        <v>29</v>
      </c>
      <c r="Z553" s="106"/>
      <c r="AA553" s="106"/>
      <c r="AB553" s="106">
        <f>'INFORME DIARIO MAQUINARIA'!$AA553-'INFORME DIARIO MAQUINARIA'!$Z553</f>
        <v>0</v>
      </c>
      <c r="AC553" s="106"/>
      <c r="AD553" s="106"/>
      <c r="AE553" s="106" t="str">
        <f>IF(AD553-AC553=0,"",AD553-AC553)</f>
        <v/>
      </c>
      <c r="AF553" s="100">
        <v>155395</v>
      </c>
      <c r="AG553" s="100">
        <v>155406</v>
      </c>
      <c r="AH553" s="106">
        <f>IF(AG553-AF553=0,"",AG553-AF553)</f>
        <v>11</v>
      </c>
      <c r="AI553" s="106">
        <v>305</v>
      </c>
      <c r="AJ553" s="106"/>
      <c r="AK553" s="100">
        <v>215</v>
      </c>
      <c r="AL553" s="100">
        <v>190</v>
      </c>
      <c r="AM553" s="106">
        <f>IF((AK553+AJ553)-AL553=0,"",(AK553+AJ553)-AL553)</f>
        <v>25</v>
      </c>
      <c r="AN553" s="120" t="str">
        <f>IF(OR(AM553="",V553="",V553=0),"",ROUND(AM553/V553,2))</f>
        <v/>
      </c>
      <c r="AO553" s="106">
        <f>IF(OR(Y553="",AM553="",AM553=0),"",ROUND(Y553/AM553,2))</f>
        <v>1.1599999999999999</v>
      </c>
      <c r="AP553" s="106">
        <f>IF(OR(AM553="",Y553="",Y553=0),"",ROUND(AM553/Y553,2))</f>
        <v>0.86</v>
      </c>
      <c r="AQ553" s="106" t="str">
        <f>IF(OR(L553="",V553="",V553=0),"",ROUND(L553/V553,1))</f>
        <v/>
      </c>
      <c r="AR553" s="106">
        <f>IF(OR('INFORME DIARIO MAQUINARIA'!$O553="",'INFORME DIARIO MAQUINARIA'!$AH553="",'INFORME DIARIO MAQUINARIA'!$AH553=0),"",ROUND('INFORME DIARIO MAQUINARIA'!$O553/'INFORME DIARIO MAQUINARIA'!$AH553,1))</f>
        <v>8.6999999999999993</v>
      </c>
      <c r="AS553" s="189" t="str">
        <f>IFERROR(IF(OR(V553="",AE553="",V553&lt;=0,AE553&lt;0),"",AE553/V553),"")</f>
        <v/>
      </c>
      <c r="AT553" s="106"/>
      <c r="AU553" s="106"/>
      <c r="AV553" s="106"/>
      <c r="AW553" s="106"/>
      <c r="AX553" s="106"/>
      <c r="AY553" s="106"/>
      <c r="AZ553" s="121"/>
    </row>
    <row r="554" spans="2:52" ht="51" hidden="1" customHeight="1" thickBot="1" x14ac:dyDescent="0.3">
      <c r="B554" s="308">
        <v>46265</v>
      </c>
      <c r="C554" s="307" t="s">
        <v>110</v>
      </c>
      <c r="D554" s="207">
        <v>1</v>
      </c>
      <c r="E554" s="207" t="s">
        <v>382</v>
      </c>
      <c r="F554" s="207" t="s">
        <v>381</v>
      </c>
      <c r="G554" s="207">
        <v>5</v>
      </c>
      <c r="H554" s="207" t="s">
        <v>308</v>
      </c>
      <c r="I554" s="207">
        <v>195</v>
      </c>
      <c r="J554" s="207"/>
      <c r="K554" s="207" t="s">
        <v>406</v>
      </c>
      <c r="L554" s="207">
        <v>1310</v>
      </c>
      <c r="M554" s="207"/>
      <c r="N554" s="207"/>
      <c r="O554" s="207"/>
      <c r="P554" s="206"/>
      <c r="Q554" s="205"/>
      <c r="R554" s="204"/>
      <c r="S554" s="204">
        <f>'INFORME DIARIO MAQUINARIA'!$R554-'INFORME DIARIO MAQUINARIA'!$Q554</f>
        <v>0</v>
      </c>
      <c r="T554" s="191">
        <v>2090.6999999999998</v>
      </c>
      <c r="U554" s="100">
        <v>2097.4</v>
      </c>
      <c r="V554" s="106">
        <f>IF(U554-T554=0,"",U554-T554)</f>
        <v>6.7000000000002728</v>
      </c>
      <c r="W554" s="106"/>
      <c r="X554" s="106"/>
      <c r="Y554" s="106" t="str">
        <f>IF(X554-W554=0,"",X554-W554)</f>
        <v/>
      </c>
      <c r="Z554" s="106"/>
      <c r="AA554" s="106"/>
      <c r="AB554" s="106">
        <f>'INFORME DIARIO MAQUINARIA'!$AA554-'INFORME DIARIO MAQUINARIA'!$Z554</f>
        <v>0</v>
      </c>
      <c r="AC554" s="100">
        <v>2091.1999999999998</v>
      </c>
      <c r="AD554" s="100">
        <v>2096.6</v>
      </c>
      <c r="AE554" s="106">
        <f>IF(AD554-AC554=0,"",AD554-AC554)</f>
        <v>5.4000000000000909</v>
      </c>
      <c r="AF554" s="106"/>
      <c r="AG554" s="106"/>
      <c r="AH554" s="106" t="str">
        <f>IF(AG554-AF554=0,"",AG554-AF554)</f>
        <v/>
      </c>
      <c r="AI554" s="106">
        <v>220</v>
      </c>
      <c r="AJ554" s="106"/>
      <c r="AK554" s="106">
        <v>190</v>
      </c>
      <c r="AL554" s="106">
        <v>140</v>
      </c>
      <c r="AM554" s="106">
        <f>IF((AK554+AJ554)-AL554=0,"",(AK554+AJ554)-AL554)</f>
        <v>50</v>
      </c>
      <c r="AN554" s="120">
        <f>IF(OR(AM554="",V554="",V554=0),"",ROUND(AM554/V554,2))</f>
        <v>7.46</v>
      </c>
      <c r="AO554" s="106" t="str">
        <f>IF(OR(Y554="",AM554="",AM554=0),"",ROUND(Y554/AM554,2))</f>
        <v/>
      </c>
      <c r="AP554" s="106" t="str">
        <f>IF(OR(AM554="",Y554="",Y554=0),"",ROUND(AM554/Y554,2))</f>
        <v/>
      </c>
      <c r="AQ554" s="106">
        <f>IF(OR(L554="",V554="",V554=0),"",ROUND(L554/V554,1))</f>
        <v>195.5</v>
      </c>
      <c r="AR554" s="106" t="str">
        <f>IF(OR('INFORME DIARIO MAQUINARIA'!$O554="",'INFORME DIARIO MAQUINARIA'!$AH554="",'INFORME DIARIO MAQUINARIA'!$AH554=0),"",ROUND('INFORME DIARIO MAQUINARIA'!$O554/'INFORME DIARIO MAQUINARIA'!$AH554,1))</f>
        <v/>
      </c>
      <c r="AS554" s="189">
        <f>IFERROR(IF(OR(V554="",AE554="",V554&lt;=0,AE554&lt;0),"",AE554/V554),"")</f>
        <v>0.80597014925371213</v>
      </c>
      <c r="AT554" s="106"/>
      <c r="AU554" s="106" t="s">
        <v>133</v>
      </c>
      <c r="AV554" s="106" t="s">
        <v>334</v>
      </c>
      <c r="AW554" s="106" t="s">
        <v>405</v>
      </c>
      <c r="AX554" s="106" t="s">
        <v>404</v>
      </c>
      <c r="AY554" s="106">
        <v>77088668</v>
      </c>
      <c r="AZ554" s="121" t="s">
        <v>271</v>
      </c>
    </row>
    <row r="555" spans="2:52" ht="55.5" hidden="1" customHeight="1" thickBot="1" x14ac:dyDescent="0.3">
      <c r="B555" s="252">
        <v>46266</v>
      </c>
      <c r="C555" s="249" t="s">
        <v>59</v>
      </c>
      <c r="D555" s="305"/>
      <c r="E555" s="305"/>
      <c r="F555" s="305"/>
      <c r="G555" s="305"/>
      <c r="H555" s="305"/>
      <c r="I555" s="305"/>
      <c r="J555" s="305"/>
      <c r="K555" s="249" t="s">
        <v>403</v>
      </c>
      <c r="L555" s="212"/>
      <c r="M555" s="212"/>
      <c r="N555" s="212"/>
      <c r="O555" s="212"/>
      <c r="P555" s="211"/>
      <c r="Q555" s="205"/>
      <c r="R555" s="204"/>
      <c r="S555" s="204">
        <f>'INFORME DIARIO MAQUINARIA'!$R555-'INFORME DIARIO MAQUINARIA'!$Q555</f>
        <v>0</v>
      </c>
      <c r="T555" s="203"/>
      <c r="U555" s="106"/>
      <c r="V555" s="106" t="str">
        <f>IF(U555-T555=0,"",U555-T555)</f>
        <v/>
      </c>
      <c r="W555" s="106"/>
      <c r="X555" s="106"/>
      <c r="Y555" s="106" t="str">
        <f>IF(X555-W555=0,"",X555-W555)</f>
        <v/>
      </c>
      <c r="Z555" s="106"/>
      <c r="AA555" s="106"/>
      <c r="AB555" s="106">
        <f>'INFORME DIARIO MAQUINARIA'!$AA555-'INFORME DIARIO MAQUINARIA'!$Z555</f>
        <v>0</v>
      </c>
      <c r="AC555" s="106"/>
      <c r="AD555" s="106"/>
      <c r="AE555" s="106" t="str">
        <f>IF(AD555-AC555=0,"",AD555-AC555)</f>
        <v/>
      </c>
      <c r="AF555" s="106"/>
      <c r="AG555" s="106"/>
      <c r="AH555" s="106" t="str">
        <f>IF(AG555-AF555=0,"",AG555-AF555)</f>
        <v/>
      </c>
      <c r="AI555" s="106"/>
      <c r="AJ555" s="106"/>
      <c r="AK555" s="106"/>
      <c r="AL555" s="106"/>
      <c r="AM555" s="106" t="str">
        <f>IF((AK555+AJ555)-AL555=0,"",(AK555+AJ555)-AL555)</f>
        <v/>
      </c>
      <c r="AN555" s="120" t="str">
        <f>IF(OR(AM555="",V555="",V555=0),"",ROUND(AM555/V555,2))</f>
        <v/>
      </c>
      <c r="AO555" s="106" t="str">
        <f>IF(OR(Y555="",AM555="",AM555=0),"",ROUND(Y555/AM555,2))</f>
        <v/>
      </c>
      <c r="AP555" s="106" t="str">
        <f>IF(OR(AM555="",Y555="",Y555=0),"",ROUND(AM555/Y555,2))</f>
        <v/>
      </c>
      <c r="AQ555" s="106" t="str">
        <f>IF(OR(L555="",V555="",V555=0),"",ROUND(L555/V555,1))</f>
        <v/>
      </c>
      <c r="AR555" s="106" t="str">
        <f>IF(OR('INFORME DIARIO MAQUINARIA'!$O555="",'INFORME DIARIO MAQUINARIA'!$AH555="",'INFORME DIARIO MAQUINARIA'!$AH555=0),"",ROUND('INFORME DIARIO MAQUINARIA'!$O555/'INFORME DIARIO MAQUINARIA'!$AH555,1))</f>
        <v/>
      </c>
      <c r="AS555" s="189" t="str">
        <f>IFERROR(IF(OR(V555="",AE555="",V555&lt;=0,AE555&lt;0),"",AE555/V555),"")</f>
        <v/>
      </c>
      <c r="AT555" s="106"/>
      <c r="AU555" s="106"/>
      <c r="AV555" s="106"/>
      <c r="AW555" s="106"/>
      <c r="AX555" s="106"/>
      <c r="AY555" s="106"/>
      <c r="AZ555" s="121"/>
    </row>
    <row r="556" spans="2:52" ht="60.75" hidden="1" customHeight="1" thickBot="1" x14ac:dyDescent="0.3">
      <c r="B556" s="252">
        <v>46267</v>
      </c>
      <c r="C556" s="306" t="s">
        <v>57</v>
      </c>
      <c r="D556" s="305"/>
      <c r="E556" s="305"/>
      <c r="F556" s="305"/>
      <c r="G556" s="305"/>
      <c r="H556" s="305"/>
      <c r="I556" s="305"/>
      <c r="J556" s="305"/>
      <c r="K556" s="249" t="s">
        <v>403</v>
      </c>
      <c r="L556" s="212"/>
      <c r="M556" s="212"/>
      <c r="N556" s="212"/>
      <c r="O556" s="212"/>
      <c r="P556" s="211"/>
      <c r="Q556" s="205"/>
      <c r="R556" s="204"/>
      <c r="S556" s="204">
        <f>'INFORME DIARIO MAQUINARIA'!$R556-'INFORME DIARIO MAQUINARIA'!$Q556</f>
        <v>0</v>
      </c>
      <c r="T556" s="203"/>
      <c r="U556" s="106"/>
      <c r="V556" s="106" t="str">
        <f>IF(U556-T556=0,"",U556-T556)</f>
        <v/>
      </c>
      <c r="W556" s="106"/>
      <c r="X556" s="106"/>
      <c r="Y556" s="106" t="str">
        <f>IF(X556-W556=0,"",X556-W556)</f>
        <v/>
      </c>
      <c r="Z556" s="106"/>
      <c r="AA556" s="106"/>
      <c r="AB556" s="106">
        <f>'INFORME DIARIO MAQUINARIA'!$AA556-'INFORME DIARIO MAQUINARIA'!$Z556</f>
        <v>0</v>
      </c>
      <c r="AC556" s="106"/>
      <c r="AD556" s="106"/>
      <c r="AE556" s="106" t="str">
        <f>IF(AD556-AC556=0,"",AD556-AC556)</f>
        <v/>
      </c>
      <c r="AF556" s="106"/>
      <c r="AG556" s="106"/>
      <c r="AH556" s="106" t="str">
        <f>IF(AG556-AF556=0,"",AG556-AF556)</f>
        <v/>
      </c>
      <c r="AI556" s="106"/>
      <c r="AJ556" s="106"/>
      <c r="AK556" s="106"/>
      <c r="AL556" s="106"/>
      <c r="AM556" s="106" t="str">
        <f>IF((AK556+AJ556)-AL556=0,"",(AK556+AJ556)-AL556)</f>
        <v/>
      </c>
      <c r="AN556" s="120" t="str">
        <f>IF(OR(AM556="",V556="",V556=0),"",ROUND(AM556/V556,2))</f>
        <v/>
      </c>
      <c r="AO556" s="106" t="str">
        <f>IF(OR(Y556="",AM556="",AM556=0),"",ROUND(Y556/AM556,2))</f>
        <v/>
      </c>
      <c r="AP556" s="106" t="str">
        <f>IF(OR(AM556="",Y556="",Y556=0),"",ROUND(AM556/Y556,2))</f>
        <v/>
      </c>
      <c r="AQ556" s="106" t="str">
        <f>IF(OR(L556="",V556="",V556=0),"",ROUND(L556/V556,1))</f>
        <v/>
      </c>
      <c r="AR556" s="106" t="str">
        <f>IF(OR('INFORME DIARIO MAQUINARIA'!$O556="",'INFORME DIARIO MAQUINARIA'!$AH556="",'INFORME DIARIO MAQUINARIA'!$AH556=0),"",ROUND('INFORME DIARIO MAQUINARIA'!$O556/'INFORME DIARIO MAQUINARIA'!$AH556,1))</f>
        <v/>
      </c>
      <c r="AS556" s="189" t="str">
        <f>IFERROR(IF(OR(V556="",AE556="",V556&lt;=0,AE556&lt;0),"",AE556/V556),"")</f>
        <v/>
      </c>
      <c r="AT556" s="106"/>
      <c r="AU556" s="106"/>
      <c r="AV556" s="106"/>
      <c r="AW556" s="106"/>
      <c r="AX556" s="106"/>
      <c r="AY556" s="106"/>
      <c r="AZ556" s="121"/>
    </row>
    <row r="557" spans="2:52" ht="62.25" hidden="1" customHeight="1" thickBot="1" x14ac:dyDescent="0.3">
      <c r="B557" s="252">
        <v>46268</v>
      </c>
      <c r="C557" s="306" t="s">
        <v>56</v>
      </c>
      <c r="D557" s="305"/>
      <c r="E557" s="305"/>
      <c r="F557" s="305"/>
      <c r="G557" s="305"/>
      <c r="H557" s="305"/>
      <c r="I557" s="305"/>
      <c r="J557" s="305"/>
      <c r="K557" s="249" t="s">
        <v>403</v>
      </c>
      <c r="L557" s="212"/>
      <c r="M557" s="212"/>
      <c r="N557" s="212"/>
      <c r="O557" s="212"/>
      <c r="P557" s="211"/>
      <c r="Q557" s="205"/>
      <c r="R557" s="204"/>
      <c r="S557" s="204">
        <f>'INFORME DIARIO MAQUINARIA'!$R557-'INFORME DIARIO MAQUINARIA'!$Q557</f>
        <v>0</v>
      </c>
      <c r="T557" s="203"/>
      <c r="U557" s="106"/>
      <c r="V557" s="106" t="str">
        <f>IF(U557-T557=0,"",U557-T557)</f>
        <v/>
      </c>
      <c r="W557" s="106"/>
      <c r="X557" s="106"/>
      <c r="Y557" s="106" t="str">
        <f>IF(X557-W557=0,"",X557-W557)</f>
        <v/>
      </c>
      <c r="Z557" s="106"/>
      <c r="AA557" s="106"/>
      <c r="AB557" s="106">
        <f>'INFORME DIARIO MAQUINARIA'!$AA557-'INFORME DIARIO MAQUINARIA'!$Z557</f>
        <v>0</v>
      </c>
      <c r="AC557" s="106"/>
      <c r="AD557" s="106"/>
      <c r="AE557" s="106" t="str">
        <f>IF(AD557-AC557=0,"",AD557-AC557)</f>
        <v/>
      </c>
      <c r="AF557" s="106"/>
      <c r="AG557" s="106"/>
      <c r="AH557" s="106" t="str">
        <f>IF(AG557-AF557=0,"",AG557-AF557)</f>
        <v/>
      </c>
      <c r="AI557" s="106"/>
      <c r="AJ557" s="106"/>
      <c r="AK557" s="106"/>
      <c r="AL557" s="106"/>
      <c r="AM557" s="106" t="str">
        <f>IF((AK557+AJ557)-AL557=0,"",(AK557+AJ557)-AL557)</f>
        <v/>
      </c>
      <c r="AN557" s="120" t="str">
        <f>IF(OR(AM557="",V557="",V557=0),"",ROUND(AM557/V557,2))</f>
        <v/>
      </c>
      <c r="AO557" s="106" t="str">
        <f>IF(OR(Y557="",AM557="",AM557=0),"",ROUND(Y557/AM557,2))</f>
        <v/>
      </c>
      <c r="AP557" s="106" t="str">
        <f>IF(OR(AM557="",Y557="",Y557=0),"",ROUND(AM557/Y557,2))</f>
        <v/>
      </c>
      <c r="AQ557" s="106" t="str">
        <f>IF(OR(L557="",V557="",V557=0),"",ROUND(L557/V557,1))</f>
        <v/>
      </c>
      <c r="AR557" s="106" t="str">
        <f>IF(OR('INFORME DIARIO MAQUINARIA'!$O557="",'INFORME DIARIO MAQUINARIA'!$AH557="",'INFORME DIARIO MAQUINARIA'!$AH557=0),"",ROUND('INFORME DIARIO MAQUINARIA'!$O557/'INFORME DIARIO MAQUINARIA'!$AH557,1))</f>
        <v/>
      </c>
      <c r="AS557" s="189" t="str">
        <f>IFERROR(IF(OR(V557="",AE557="",V557&lt;=0,AE557&lt;0),"",AE557/V557),"")</f>
        <v/>
      </c>
      <c r="AT557" s="106"/>
      <c r="AU557" s="106"/>
      <c r="AV557" s="106"/>
      <c r="AW557" s="106"/>
      <c r="AX557" s="106"/>
      <c r="AY557" s="106"/>
      <c r="AZ557" s="121"/>
    </row>
    <row r="558" spans="2:52" ht="51.75" hidden="1" customHeight="1" x14ac:dyDescent="0.25">
      <c r="B558" s="252">
        <v>46269</v>
      </c>
      <c r="C558" s="212" t="s">
        <v>60</v>
      </c>
      <c r="D558" s="212">
        <v>1</v>
      </c>
      <c r="E558" s="212" t="s">
        <v>164</v>
      </c>
      <c r="F558" s="212" t="s">
        <v>163</v>
      </c>
      <c r="G558" s="212">
        <v>1</v>
      </c>
      <c r="H558" s="212" t="s">
        <v>400</v>
      </c>
      <c r="I558" s="212" t="s">
        <v>402</v>
      </c>
      <c r="J558" s="212"/>
      <c r="K558" s="212" t="s">
        <v>401</v>
      </c>
      <c r="L558" s="212">
        <v>1300</v>
      </c>
      <c r="M558" s="212"/>
      <c r="N558" s="212"/>
      <c r="O558" s="212"/>
      <c r="P558" s="211"/>
      <c r="Q558" s="205"/>
      <c r="R558" s="204"/>
      <c r="S558" s="204">
        <f>'INFORME DIARIO MAQUINARIA'!$R558-'INFORME DIARIO MAQUINARIA'!$Q558</f>
        <v>0</v>
      </c>
      <c r="T558" s="203">
        <v>8367.25</v>
      </c>
      <c r="U558" s="106">
        <v>8370.2800000000007</v>
      </c>
      <c r="V558" s="106">
        <f>IF(U558-T558=0,"",U558-T558)</f>
        <v>3.0300000000006548</v>
      </c>
      <c r="W558" s="106"/>
      <c r="X558" s="106"/>
      <c r="Y558" s="106" t="str">
        <f>IF(X558-W558=0,"",X558-W558)</f>
        <v/>
      </c>
      <c r="Z558" s="106"/>
      <c r="AA558" s="106"/>
      <c r="AB558" s="106">
        <f>'INFORME DIARIO MAQUINARIA'!$AA558-'INFORME DIARIO MAQUINARIA'!$Z558</f>
        <v>0</v>
      </c>
      <c r="AC558" s="106">
        <v>8368.51</v>
      </c>
      <c r="AD558" s="106">
        <v>8369.44</v>
      </c>
      <c r="AE558" s="106">
        <f>IF(AD558-AC558=0,"",AD558-AC558)</f>
        <v>0.93000000000029104</v>
      </c>
      <c r="AF558" s="106"/>
      <c r="AG558" s="106"/>
      <c r="AH558" s="106" t="str">
        <f>IF(AG558-AF558=0,"",AG558-AF558)</f>
        <v/>
      </c>
      <c r="AI558" s="106">
        <v>356</v>
      </c>
      <c r="AJ558" s="106"/>
      <c r="AK558" s="106">
        <v>240</v>
      </c>
      <c r="AL558" s="106">
        <v>200</v>
      </c>
      <c r="AM558" s="106">
        <f>IF((AK558+AJ558)-AL558=0,"",(AK558+AJ558)-AL558)</f>
        <v>40</v>
      </c>
      <c r="AN558" s="120">
        <f>IF(OR(AM558="",V558="",V558=0),"",ROUND(AM558/V558,2))</f>
        <v>13.2</v>
      </c>
      <c r="AO558" s="106" t="str">
        <f>IF(OR(Y558="",AM558="",AM558=0),"",ROUND(Y558/AM558,2))</f>
        <v/>
      </c>
      <c r="AP558" s="106" t="str">
        <f>IF(OR(AM558="",Y558="",Y558=0),"",ROUND(AM558/Y558,2))</f>
        <v/>
      </c>
      <c r="AQ558" s="106">
        <f>IF(OR(L558="",V558="",V558=0),"",ROUND(L558/V558,1))</f>
        <v>429</v>
      </c>
      <c r="AR558" s="106" t="str">
        <f>IF(OR('INFORME DIARIO MAQUINARIA'!$O558="",'INFORME DIARIO MAQUINARIA'!$AH558="",'INFORME DIARIO MAQUINARIA'!$AH558=0),"",ROUND('INFORME DIARIO MAQUINARIA'!$O558/'INFORME DIARIO MAQUINARIA'!$AH558,1))</f>
        <v/>
      </c>
      <c r="AS558" s="189">
        <f>IFERROR(IF(OR(V558="",AE558="",V558&lt;=0,AE558&lt;0),"",AE558/V558),"")</f>
        <v>0.30693069306933662</v>
      </c>
      <c r="AT558" s="106"/>
      <c r="AU558" s="106" t="s">
        <v>133</v>
      </c>
      <c r="AV558" s="106" t="s">
        <v>189</v>
      </c>
      <c r="AW558" s="106"/>
      <c r="AX558" s="106"/>
      <c r="AY558" s="106"/>
      <c r="AZ558" s="121"/>
    </row>
    <row r="559" spans="2:52" ht="46.5" hidden="1" customHeight="1" thickBot="1" x14ac:dyDescent="0.3">
      <c r="B559" s="268">
        <v>46269</v>
      </c>
      <c r="C559" s="270" t="s">
        <v>60</v>
      </c>
      <c r="D559" s="270">
        <v>1</v>
      </c>
      <c r="E559" s="270" t="s">
        <v>195</v>
      </c>
      <c r="F559" s="270" t="s">
        <v>221</v>
      </c>
      <c r="G559" s="270">
        <v>1</v>
      </c>
      <c r="H559" s="270" t="s">
        <v>400</v>
      </c>
      <c r="I559" s="270" t="s">
        <v>399</v>
      </c>
      <c r="J559" s="270"/>
      <c r="K559" s="270" t="s">
        <v>398</v>
      </c>
      <c r="L559" s="270"/>
      <c r="M559" s="270"/>
      <c r="N559" s="270">
        <v>1</v>
      </c>
      <c r="O559" s="270">
        <v>12</v>
      </c>
      <c r="P559" s="269"/>
      <c r="Q559" s="246"/>
      <c r="R559" s="245"/>
      <c r="S559" s="245">
        <f>'INFORME DIARIO MAQUINARIA'!$R559-'INFORME DIARIO MAQUINARIA'!$Q559</f>
        <v>0</v>
      </c>
      <c r="T559" s="203"/>
      <c r="U559" s="106"/>
      <c r="V559" s="106" t="str">
        <f>IF(U559-T559=0,"",U559-T559)</f>
        <v/>
      </c>
      <c r="W559" s="106">
        <v>22285</v>
      </c>
      <c r="X559" s="106">
        <v>22324</v>
      </c>
      <c r="Y559" s="106">
        <f>IF(X559-W559=0,"",X559-W559)</f>
        <v>39</v>
      </c>
      <c r="Z559" s="106"/>
      <c r="AA559" s="106"/>
      <c r="AB559" s="106">
        <f>'INFORME DIARIO MAQUINARIA'!$AA559-'INFORME DIARIO MAQUINARIA'!$Z559</f>
        <v>0</v>
      </c>
      <c r="AC559" s="106"/>
      <c r="AD559" s="106"/>
      <c r="AE559" s="106" t="str">
        <f>IF(AD559-AC559=0,"",AD559-AC559)</f>
        <v/>
      </c>
      <c r="AF559" s="106">
        <v>22299</v>
      </c>
      <c r="AG559" s="106">
        <v>22310</v>
      </c>
      <c r="AH559" s="106">
        <f>IF(AG559-AF559=0,"",AG559-AF559)</f>
        <v>11</v>
      </c>
      <c r="AI559" s="106">
        <v>230</v>
      </c>
      <c r="AJ559" s="106"/>
      <c r="AK559" s="106">
        <v>225</v>
      </c>
      <c r="AL559" s="106">
        <v>210</v>
      </c>
      <c r="AM559" s="106">
        <f>IF((AK559+AJ559)-AL559=0,"",(AK559+AJ559)-AL559)</f>
        <v>15</v>
      </c>
      <c r="AN559" s="120" t="str">
        <f>IF(OR(AM559="",V559="",V559=0),"",ROUND(AM559/V559,2))</f>
        <v/>
      </c>
      <c r="AO559" s="106">
        <f>IF(OR(Y559="",AM559="",AM559=0),"",ROUND(Y559/AM559,2))</f>
        <v>2.6</v>
      </c>
      <c r="AP559" s="106">
        <f>IF(OR(AM559="",Y559="",Y559=0),"",ROUND(AM559/Y559,2))</f>
        <v>0.38</v>
      </c>
      <c r="AQ559" s="106" t="str">
        <f>IF(OR(L559="",V559="",V559=0),"",ROUND(L559/V559,1))</f>
        <v/>
      </c>
      <c r="AR559" s="106">
        <f>IF(OR('INFORME DIARIO MAQUINARIA'!$O559="",'INFORME DIARIO MAQUINARIA'!$AH559="",'INFORME DIARIO MAQUINARIA'!$AH559=0),"",ROUND('INFORME DIARIO MAQUINARIA'!$O559/'INFORME DIARIO MAQUINARIA'!$AH559,1))</f>
        <v>1.1000000000000001</v>
      </c>
      <c r="AS559" s="189" t="str">
        <f>IFERROR(IF(OR(V559="",AE559="",V559&lt;=0,AE559&lt;0),"",AE559/V559),"")</f>
        <v/>
      </c>
      <c r="AT559" s="106"/>
      <c r="AU559" s="106"/>
      <c r="AV559" s="106"/>
      <c r="AW559" s="106"/>
      <c r="AX559" s="106"/>
      <c r="AY559" s="106"/>
      <c r="AZ559" s="121"/>
    </row>
    <row r="560" spans="2:52" ht="0.75" hidden="1" customHeight="1" thickBot="1" x14ac:dyDescent="0.3">
      <c r="B560" s="267">
        <v>46269</v>
      </c>
      <c r="C560" s="266" t="s">
        <v>60</v>
      </c>
      <c r="D560" s="264">
        <v>1</v>
      </c>
      <c r="E560" s="264" t="s">
        <v>320</v>
      </c>
      <c r="F560" s="264" t="s">
        <v>397</v>
      </c>
      <c r="G560" s="264">
        <v>8</v>
      </c>
      <c r="H560" s="264" t="s">
        <v>394</v>
      </c>
      <c r="I560" s="264">
        <v>158</v>
      </c>
      <c r="J560" s="264"/>
      <c r="K560" s="264" t="s">
        <v>365</v>
      </c>
      <c r="L560" s="251">
        <v>179</v>
      </c>
      <c r="M560" s="251"/>
      <c r="N560" s="251"/>
      <c r="O560" s="251"/>
      <c r="P560" s="250"/>
      <c r="Q560" s="214"/>
      <c r="R560" s="105"/>
      <c r="S560" s="105">
        <f>'INFORME DIARIO MAQUINARIA'!$R560-'INFORME DIARIO MAQUINARIA'!$Q560</f>
        <v>0</v>
      </c>
      <c r="T560" s="203">
        <v>8368.25</v>
      </c>
      <c r="U560" s="106">
        <v>8370.2800000000007</v>
      </c>
      <c r="V560" s="106">
        <f>IF(U560-T560=0,"",U560-T560)</f>
        <v>2.0300000000006548</v>
      </c>
      <c r="W560" s="106"/>
      <c r="X560" s="106"/>
      <c r="Y560" s="106" t="str">
        <f>IF(X560-W560=0,"",X560-W560)</f>
        <v/>
      </c>
      <c r="Z560" s="106"/>
      <c r="AA560" s="106"/>
      <c r="AB560" s="106">
        <f>'INFORME DIARIO MAQUINARIA'!$AA560-'INFORME DIARIO MAQUINARIA'!$Z560</f>
        <v>0</v>
      </c>
      <c r="AC560" s="106">
        <v>8368.51</v>
      </c>
      <c r="AD560" s="106">
        <v>8369.44</v>
      </c>
      <c r="AE560" s="106">
        <f>IF(AD560-AC560=0,"",AD560-AC560)</f>
        <v>0.93000000000029104</v>
      </c>
      <c r="AF560" s="106"/>
      <c r="AG560" s="106"/>
      <c r="AH560" s="106" t="str">
        <f>IF(AG560-AF560=0,"",AG560-AF560)</f>
        <v/>
      </c>
      <c r="AI560" s="106">
        <v>356</v>
      </c>
      <c r="AJ560" s="106"/>
      <c r="AK560" s="106">
        <v>240</v>
      </c>
      <c r="AL560" s="106">
        <v>200</v>
      </c>
      <c r="AM560" s="106">
        <f>IF((AK560+AJ560)-AL560=0,"",(AK560+AJ560)-AL560)</f>
        <v>40</v>
      </c>
      <c r="AN560" s="120">
        <f>IF(OR(AM560="",V560="",V560=0),"",ROUND(AM560/V560,2))</f>
        <v>19.7</v>
      </c>
      <c r="AO560" s="106" t="str">
        <f>IF(OR(Y560="",AM560="",AM560=0),"",ROUND(Y560/AM560,2))</f>
        <v/>
      </c>
      <c r="AP560" s="106" t="str">
        <f>IF(OR(AM560="",Y560="",Y560=0),"",ROUND(AM560/Y560,2))</f>
        <v/>
      </c>
      <c r="AQ560" s="106">
        <f>IF(OR(L560="",V560="",V560=0),"",ROUND(L560/V560,1))</f>
        <v>88.2</v>
      </c>
      <c r="AR560" s="106" t="str">
        <f>IF(OR('INFORME DIARIO MAQUINARIA'!$O560="",'INFORME DIARIO MAQUINARIA'!$AH560="",'INFORME DIARIO MAQUINARIA'!$AH560=0),"",ROUND('INFORME DIARIO MAQUINARIA'!$O560/'INFORME DIARIO MAQUINARIA'!$AH560,1))</f>
        <v/>
      </c>
      <c r="AS560" s="189">
        <f>IFERROR(IF(OR(V560="",AE560="",V560&lt;=0,AE560&lt;0),"",AE560/V560),"")</f>
        <v>0.4581280788177296</v>
      </c>
      <c r="AT560" s="106" t="s">
        <v>396</v>
      </c>
      <c r="AU560" s="106" t="s">
        <v>133</v>
      </c>
      <c r="AV560" s="106" t="s">
        <v>189</v>
      </c>
      <c r="AW560" s="106" t="s">
        <v>395</v>
      </c>
      <c r="AX560" s="106"/>
      <c r="AY560" s="106"/>
      <c r="AZ560" s="121" t="s">
        <v>214</v>
      </c>
    </row>
    <row r="561" spans="2:52" ht="43.5" hidden="1" customHeight="1" x14ac:dyDescent="0.25">
      <c r="B561" s="297">
        <v>46269</v>
      </c>
      <c r="C561" s="296" t="s">
        <v>60</v>
      </c>
      <c r="D561" s="278">
        <v>1</v>
      </c>
      <c r="E561" s="278" t="s">
        <v>231</v>
      </c>
      <c r="F561" s="278" t="s">
        <v>161</v>
      </c>
      <c r="G561" s="264">
        <v>8</v>
      </c>
      <c r="H561" s="278" t="s">
        <v>394</v>
      </c>
      <c r="I561" s="278">
        <v>158</v>
      </c>
      <c r="J561" s="278"/>
      <c r="K561" s="276" t="s">
        <v>183</v>
      </c>
      <c r="L561" s="275"/>
      <c r="M561" s="275"/>
      <c r="N561" s="275">
        <v>6</v>
      </c>
      <c r="O561" s="275">
        <v>72</v>
      </c>
      <c r="P561" s="274"/>
      <c r="Q561" s="254"/>
      <c r="R561" s="253"/>
      <c r="S561" s="253">
        <f>'INFORME DIARIO MAQUINARIA'!$R561-'INFORME DIARIO MAQUINARIA'!$Q561</f>
        <v>0</v>
      </c>
      <c r="T561" s="203"/>
      <c r="U561" s="106"/>
      <c r="V561" s="106" t="str">
        <f>IF(U561-T561=0,"",U561-T561)</f>
        <v/>
      </c>
      <c r="W561" s="106">
        <v>155418</v>
      </c>
      <c r="X561" s="106">
        <v>155485</v>
      </c>
      <c r="Y561" s="106">
        <f>IF(X561-W561=0,"",X561-W561)</f>
        <v>67</v>
      </c>
      <c r="Z561" s="106"/>
      <c r="AA561" s="106"/>
      <c r="AB561" s="106">
        <f>'INFORME DIARIO MAQUINARIA'!$AA561-'INFORME DIARIO MAQUINARIA'!$Z561</f>
        <v>0</v>
      </c>
      <c r="AC561" s="106"/>
      <c r="AD561" s="106"/>
      <c r="AE561" s="106" t="str">
        <f>IF(AD561-AC561=0,"",AD561-AC561)</f>
        <v/>
      </c>
      <c r="AF561" s="106">
        <v>155431</v>
      </c>
      <c r="AG561" s="106">
        <v>155473</v>
      </c>
      <c r="AH561" s="106">
        <f>IF(AG561-AF561=0,"",AG561-AF561)</f>
        <v>42</v>
      </c>
      <c r="AI561" s="106">
        <v>305</v>
      </c>
      <c r="AJ561" s="106"/>
      <c r="AK561" s="106">
        <v>220</v>
      </c>
      <c r="AL561" s="106">
        <v>210</v>
      </c>
      <c r="AM561" s="106">
        <f>IF((AK561+AJ561)-AL561=0,"",(AK561+AJ561)-AL561)</f>
        <v>10</v>
      </c>
      <c r="AN561" s="120" t="str">
        <f>IF(OR(AM561="",V561="",V561=0),"",ROUND(AM561/V561,2))</f>
        <v/>
      </c>
      <c r="AO561" s="106">
        <f>IF(OR(Y561="",AM561="",AM561=0),"",ROUND(Y561/AM561,2))</f>
        <v>6.7</v>
      </c>
      <c r="AP561" s="106">
        <f>IF(OR(AM561="",Y561="",Y561=0),"",ROUND(AM561/Y561,2))</f>
        <v>0.15</v>
      </c>
      <c r="AQ561" s="106" t="str">
        <f>IF(OR(L561="",V561="",V561=0),"",ROUND(L561/V561,1))</f>
        <v/>
      </c>
      <c r="AR561" s="106">
        <f>IF(OR('INFORME DIARIO MAQUINARIA'!$O561="",'INFORME DIARIO MAQUINARIA'!$AH561="",'INFORME DIARIO MAQUINARIA'!$AH561=0),"",ROUND('INFORME DIARIO MAQUINARIA'!$O561/'INFORME DIARIO MAQUINARIA'!$AH561,1))</f>
        <v>1.7</v>
      </c>
      <c r="AS561" s="189" t="str">
        <f>IFERROR(IF(OR(V561="",AE561="",V561&lt;=0,AE561&lt;0),"",AE561/V561),"")</f>
        <v/>
      </c>
      <c r="AT561" s="106"/>
      <c r="AU561" s="106" t="s">
        <v>133</v>
      </c>
      <c r="AV561" s="106"/>
      <c r="AW561" s="106"/>
      <c r="AX561" s="106"/>
      <c r="AY561" s="106"/>
      <c r="AZ561" s="121"/>
    </row>
    <row r="562" spans="2:52" ht="57" hidden="1" customHeight="1" x14ac:dyDescent="0.25">
      <c r="B562" s="271">
        <v>46269</v>
      </c>
      <c r="C562" s="204" t="s">
        <v>60</v>
      </c>
      <c r="D562" s="204">
        <v>1</v>
      </c>
      <c r="E562" s="204" t="s">
        <v>320</v>
      </c>
      <c r="F562" s="204" t="s">
        <v>169</v>
      </c>
      <c r="G562" s="204">
        <v>8</v>
      </c>
      <c r="H562" s="204" t="s">
        <v>394</v>
      </c>
      <c r="I562" s="204">
        <v>158</v>
      </c>
      <c r="J562" s="204"/>
      <c r="K562" s="204" t="s">
        <v>68</v>
      </c>
      <c r="L562" s="204"/>
      <c r="M562" s="204"/>
      <c r="N562" s="204"/>
      <c r="O562" s="204"/>
      <c r="P562" s="225"/>
      <c r="Q562" s="204"/>
      <c r="R562" s="204"/>
      <c r="S562" s="204">
        <f>'INFORME DIARIO MAQUINARIA'!$R562-'INFORME DIARIO MAQUINARIA'!$Q562</f>
        <v>0</v>
      </c>
      <c r="T562" s="205"/>
      <c r="U562" s="105"/>
      <c r="V562" s="105"/>
      <c r="W562" s="105"/>
      <c r="X562" s="105"/>
      <c r="Y562" s="105"/>
      <c r="Z562" s="121"/>
      <c r="AA562" s="121"/>
      <c r="AB562" s="121">
        <f>'INFORME DIARIO MAQUINARIA'!$AA562-'INFORME DIARIO MAQUINARIA'!$Z562</f>
        <v>0</v>
      </c>
      <c r="AC562" s="105"/>
      <c r="AD562" s="105"/>
      <c r="AE562" s="105"/>
      <c r="AF562" s="105"/>
      <c r="AG562" s="105"/>
      <c r="AH562" s="105"/>
      <c r="AI562" s="105"/>
      <c r="AJ562" s="105"/>
      <c r="AK562" s="283"/>
      <c r="AL562" s="105"/>
      <c r="AM562" s="105"/>
      <c r="AN562" s="151"/>
      <c r="AO562" s="105"/>
      <c r="AP562" s="105"/>
      <c r="AQ562" s="105"/>
      <c r="AR562" s="105"/>
      <c r="AS562" s="129"/>
      <c r="AT562" s="136"/>
      <c r="AU562" s="105"/>
      <c r="AV562" s="105"/>
      <c r="AW562" s="105"/>
      <c r="AX562" s="105"/>
      <c r="AY562" s="105"/>
      <c r="AZ562" s="105"/>
    </row>
    <row r="563" spans="2:52" ht="49.5" hidden="1" customHeight="1" x14ac:dyDescent="0.25">
      <c r="B563" s="297">
        <v>46269</v>
      </c>
      <c r="C563" s="296" t="s">
        <v>60</v>
      </c>
      <c r="D563" s="278">
        <v>1</v>
      </c>
      <c r="E563" s="278" t="s">
        <v>367</v>
      </c>
      <c r="F563" s="278" t="s">
        <v>169</v>
      </c>
      <c r="G563" s="278">
        <v>8</v>
      </c>
      <c r="H563" s="278" t="s">
        <v>394</v>
      </c>
      <c r="I563" s="278">
        <v>158</v>
      </c>
      <c r="J563" s="278"/>
      <c r="K563" s="278" t="s">
        <v>365</v>
      </c>
      <c r="L563" s="106">
        <v>1376</v>
      </c>
      <c r="M563" s="106"/>
      <c r="N563" s="106"/>
      <c r="O563" s="106"/>
      <c r="P563" s="280"/>
      <c r="Q563" s="214"/>
      <c r="R563" s="105"/>
      <c r="S563" s="105">
        <f>'INFORME DIARIO MAQUINARIA'!$R563-'INFORME DIARIO MAQUINARIA'!$Q563</f>
        <v>0</v>
      </c>
      <c r="T563" s="203">
        <v>105.5</v>
      </c>
      <c r="U563" s="106">
        <v>107.5</v>
      </c>
      <c r="V563" s="106">
        <f>IF(U563-T563=0,"",U563-T563)</f>
        <v>2</v>
      </c>
      <c r="W563" s="106"/>
      <c r="X563" s="106"/>
      <c r="Y563" s="106" t="str">
        <f>IF(X563-W563=0,"",X563-W563)</f>
        <v/>
      </c>
      <c r="Z563" s="106"/>
      <c r="AA563" s="106"/>
      <c r="AB563" s="106">
        <f>'INFORME DIARIO MAQUINARIA'!$AA563-'INFORME DIARIO MAQUINARIA'!$Z563</f>
        <v>0</v>
      </c>
      <c r="AC563" s="106">
        <v>106.3</v>
      </c>
      <c r="AD563" s="106">
        <v>106.8</v>
      </c>
      <c r="AE563" s="106">
        <f>IF(AD563-AC563=0,"",AD563-AC563)</f>
        <v>0.5</v>
      </c>
      <c r="AF563" s="106"/>
      <c r="AG563" s="106"/>
      <c r="AH563" s="106" t="str">
        <f>IF(AG563-AF563=0,"",AG563-AF563)</f>
        <v/>
      </c>
      <c r="AI563" s="106">
        <v>300</v>
      </c>
      <c r="AJ563" s="106"/>
      <c r="AK563" s="106">
        <v>300</v>
      </c>
      <c r="AL563" s="106">
        <v>280</v>
      </c>
      <c r="AM563" s="106">
        <f>IF((AK563+AJ563)-AL563=0,"",(AK563+AJ563)-AL563)</f>
        <v>20</v>
      </c>
      <c r="AN563" s="120">
        <f>IF(OR(AM563="",V563="",V563=0),"",ROUND(AM563/V563,2))</f>
        <v>10</v>
      </c>
      <c r="AO563" s="106" t="str">
        <f>IF(OR(Y563="",AM563="",AM563=0),"",ROUND(Y563/AM563,2))</f>
        <v/>
      </c>
      <c r="AP563" s="106" t="str">
        <f>IF(OR(AM563="",Y563="",Y563=0),"",ROUND(AM563/Y563,2))</f>
        <v/>
      </c>
      <c r="AQ563" s="106">
        <f>IF(OR(L563="",V563="",V563=0),"",ROUND(L563/V563,1))</f>
        <v>688</v>
      </c>
      <c r="AR563" s="106" t="str">
        <f>IF(OR('INFORME DIARIO MAQUINARIA'!$O563="",'INFORME DIARIO MAQUINARIA'!$AH563="",'INFORME DIARIO MAQUINARIA'!$AH563=0),"",ROUND('INFORME DIARIO MAQUINARIA'!$O563/'INFORME DIARIO MAQUINARIA'!$AH563,1))</f>
        <v/>
      </c>
      <c r="AS563" s="189">
        <f>IFERROR(IF(OR(V563="",AE563="",V563&lt;=0,AE563&lt;0),"",AE563/V563),"")</f>
        <v>0.25</v>
      </c>
      <c r="AT563" s="106"/>
      <c r="AU563" s="106"/>
      <c r="AV563" s="106"/>
      <c r="AW563" s="106"/>
      <c r="AX563" s="106"/>
      <c r="AY563" s="106"/>
      <c r="AZ563" s="121"/>
    </row>
    <row r="564" spans="2:52" ht="48.75" hidden="1" customHeight="1" x14ac:dyDescent="0.25">
      <c r="B564" s="297">
        <v>46269</v>
      </c>
      <c r="C564" s="296" t="s">
        <v>60</v>
      </c>
      <c r="D564" s="278">
        <v>1</v>
      </c>
      <c r="E564" s="278" t="s">
        <v>367</v>
      </c>
      <c r="F564" s="278" t="s">
        <v>169</v>
      </c>
      <c r="G564" s="276">
        <v>8</v>
      </c>
      <c r="H564" s="278" t="s">
        <v>389</v>
      </c>
      <c r="I564" s="278" t="s">
        <v>393</v>
      </c>
      <c r="J564" s="278"/>
      <c r="K564" s="276" t="s">
        <v>365</v>
      </c>
      <c r="L564" s="275">
        <v>1458</v>
      </c>
      <c r="M564" s="275"/>
      <c r="N564" s="275"/>
      <c r="O564" s="275"/>
      <c r="P564" s="274"/>
      <c r="Q564" s="254"/>
      <c r="R564" s="253"/>
      <c r="S564" s="253">
        <f>'INFORME DIARIO MAQUINARIA'!$R564-'INFORME DIARIO MAQUINARIA'!$Q564</f>
        <v>0</v>
      </c>
      <c r="T564" s="203">
        <v>2947.3</v>
      </c>
      <c r="U564" s="106">
        <v>2953.7</v>
      </c>
      <c r="V564" s="106">
        <f>IF(U564-T564=0,"",U564-T564)</f>
        <v>6.3999999999996362</v>
      </c>
      <c r="W564" s="106">
        <v>155418</v>
      </c>
      <c r="X564" s="106">
        <v>155485</v>
      </c>
      <c r="Y564" s="106">
        <f>IF(X564-W564=0,"",X564-W564)</f>
        <v>67</v>
      </c>
      <c r="Z564" s="106"/>
      <c r="AA564" s="106"/>
      <c r="AB564" s="106">
        <f>'INFORME DIARIO MAQUINARIA'!$AA564-'INFORME DIARIO MAQUINARIA'!$Z564</f>
        <v>0</v>
      </c>
      <c r="AC564" s="106"/>
      <c r="AD564" s="106"/>
      <c r="AE564" s="106" t="str">
        <f>IF(AD564-AC564=0,"",AD564-AC564)</f>
        <v/>
      </c>
      <c r="AF564" s="106">
        <v>155431</v>
      </c>
      <c r="AG564" s="106">
        <v>155473</v>
      </c>
      <c r="AH564" s="106">
        <f>IF(AG564-AF564=0,"",AG564-AF564)</f>
        <v>42</v>
      </c>
      <c r="AI564" s="106">
        <v>305</v>
      </c>
      <c r="AJ564" s="106"/>
      <c r="AK564" s="106">
        <v>305</v>
      </c>
      <c r="AL564" s="106">
        <v>270</v>
      </c>
      <c r="AM564" s="106">
        <f>IF((AK564+AJ564)-AL564=0,"",(AK564+AJ564)-AL564)</f>
        <v>35</v>
      </c>
      <c r="AN564" s="120">
        <f>IF(OR(AM564="",V564="",V564=0),"",ROUND(AM564/V564,2))</f>
        <v>5.47</v>
      </c>
      <c r="AO564" s="106">
        <f>IF(OR(Y564="",AM564="",AM564=0),"",ROUND(Y564/AM564,2))</f>
        <v>1.91</v>
      </c>
      <c r="AP564" s="106">
        <f>IF(OR(AM564="",Y564="",Y564=0),"",ROUND(AM564/Y564,2))</f>
        <v>0.52</v>
      </c>
      <c r="AQ564" s="106">
        <f>IF(OR(L564="",V564="",V564=0),"",ROUND(L564/V564,1))</f>
        <v>227.8</v>
      </c>
      <c r="AR564" s="106" t="str">
        <f>IF(OR('INFORME DIARIO MAQUINARIA'!$O564="",'INFORME DIARIO MAQUINARIA'!$AH564="",'INFORME DIARIO MAQUINARIA'!$AH564=0),"",ROUND('INFORME DIARIO MAQUINARIA'!$O564/'INFORME DIARIO MAQUINARIA'!$AH564,1))</f>
        <v/>
      </c>
      <c r="AS564" s="189" t="str">
        <f>IFERROR(IF(OR(V564="",AE564="",V564&lt;=0,AE564&lt;0),"",AE564/V564),"")</f>
        <v/>
      </c>
      <c r="AT564" s="106"/>
      <c r="AU564" s="106" t="s">
        <v>133</v>
      </c>
      <c r="AV564" s="106" t="s">
        <v>337</v>
      </c>
      <c r="AW564" s="106"/>
      <c r="AX564" s="106"/>
      <c r="AY564" s="106"/>
      <c r="AZ564" s="121"/>
    </row>
    <row r="565" spans="2:52" ht="43.5" hidden="1" customHeight="1" x14ac:dyDescent="0.25">
      <c r="B565" s="297">
        <v>46269</v>
      </c>
      <c r="C565" s="296" t="s">
        <v>60</v>
      </c>
      <c r="D565" s="278">
        <v>1</v>
      </c>
      <c r="E565" s="278" t="s">
        <v>86</v>
      </c>
      <c r="F565" s="278" t="s">
        <v>85</v>
      </c>
      <c r="G565" s="278">
        <v>8</v>
      </c>
      <c r="H565" s="278" t="s">
        <v>389</v>
      </c>
      <c r="I565" s="278" t="s">
        <v>392</v>
      </c>
      <c r="J565" s="278"/>
      <c r="K565" s="278" t="s">
        <v>183</v>
      </c>
      <c r="L565" s="106"/>
      <c r="M565" s="106"/>
      <c r="N565" s="106">
        <v>5</v>
      </c>
      <c r="O565" s="106">
        <v>60</v>
      </c>
      <c r="P565" s="280"/>
      <c r="Q565" s="214"/>
      <c r="R565" s="105"/>
      <c r="S565" s="105">
        <f>'INFORME DIARIO MAQUINARIA'!$R565-'INFORME DIARIO MAQUINARIA'!$Q565</f>
        <v>0</v>
      </c>
      <c r="T565" s="203"/>
      <c r="U565" s="106"/>
      <c r="V565" s="106"/>
      <c r="W565" s="106">
        <v>21892</v>
      </c>
      <c r="X565" s="106">
        <v>21956</v>
      </c>
      <c r="Y565" s="106">
        <f>IF(X565-W565=0,"",X565-W565)</f>
        <v>64</v>
      </c>
      <c r="Z565" s="106"/>
      <c r="AA565" s="106"/>
      <c r="AB565" s="197">
        <f>'INFORME DIARIO MAQUINARIA'!$AA565-'INFORME DIARIO MAQUINARIA'!$Z565</f>
        <v>0</v>
      </c>
      <c r="AC565" s="106"/>
      <c r="AD565" s="106"/>
      <c r="AE565" s="106"/>
      <c r="AF565" s="106">
        <v>21913</v>
      </c>
      <c r="AG565" s="106">
        <v>21935</v>
      </c>
      <c r="AH565" s="106">
        <f>IF(AG565-AF565=0,"",AG565-AF565)</f>
        <v>22</v>
      </c>
      <c r="AI565" s="106">
        <v>230</v>
      </c>
      <c r="AJ565" s="106"/>
      <c r="AK565" s="106">
        <v>230</v>
      </c>
      <c r="AL565" s="106">
        <v>205</v>
      </c>
      <c r="AM565" s="106">
        <f>IF((AK565+AJ565)-AL565=0,"",(AK565+AJ565)-AL565)</f>
        <v>25</v>
      </c>
      <c r="AN565" s="120" t="str">
        <f>IF(OR(AM565="",V565="",V565=0),"",ROUND(AM565/V565,2))</f>
        <v/>
      </c>
      <c r="AO565" s="106">
        <f>IF(OR(Y565="",AM565="",AM565=0),"",ROUND(Y565/AM565,2))</f>
        <v>2.56</v>
      </c>
      <c r="AP565" s="106">
        <f>IF(OR(AM565="",Y565="",Y565=0),"",ROUND(AM565/Y565,2))</f>
        <v>0.39</v>
      </c>
      <c r="AQ565" s="106" t="str">
        <f>IF(OR(L565="",V565="",V565=0),"",ROUND(L565/V565,1))</f>
        <v/>
      </c>
      <c r="AR565" s="106">
        <f>IF(OR('INFORME DIARIO MAQUINARIA'!$O565="",'INFORME DIARIO MAQUINARIA'!$AH565="",'INFORME DIARIO MAQUINARIA'!$AH565=0),"",ROUND('INFORME DIARIO MAQUINARIA'!$O565/'INFORME DIARIO MAQUINARIA'!$AH565,1))</f>
        <v>2.7</v>
      </c>
      <c r="AS565" s="189" t="str">
        <f>IFERROR(IF(OR(V565="",AE565="",V565&lt;=0,AE565&lt;0),"",AE565/V565),"")</f>
        <v/>
      </c>
      <c r="AT565" s="106"/>
      <c r="AU565" s="106"/>
      <c r="AV565" s="106" t="s">
        <v>212</v>
      </c>
      <c r="AW565" s="106"/>
      <c r="AX565" s="106"/>
      <c r="AY565" s="106"/>
      <c r="AZ565" s="121"/>
    </row>
    <row r="566" spans="2:52" ht="42.75" hidden="1" customHeight="1" x14ac:dyDescent="0.25">
      <c r="B566" s="297">
        <v>46269</v>
      </c>
      <c r="C566" s="296" t="s">
        <v>60</v>
      </c>
      <c r="D566" s="278">
        <v>1</v>
      </c>
      <c r="E566" s="278" t="s">
        <v>206</v>
      </c>
      <c r="F566" s="278" t="s">
        <v>202</v>
      </c>
      <c r="G566" s="276">
        <v>8</v>
      </c>
      <c r="H566" s="278" t="s">
        <v>391</v>
      </c>
      <c r="I566" s="278" t="s">
        <v>390</v>
      </c>
      <c r="J566" s="278"/>
      <c r="K566" s="276" t="s">
        <v>182</v>
      </c>
      <c r="L566" s="275"/>
      <c r="M566" s="275">
        <v>132</v>
      </c>
      <c r="N566" s="275"/>
      <c r="O566" s="275"/>
      <c r="P566" s="274"/>
      <c r="Q566" s="254"/>
      <c r="R566" s="253"/>
      <c r="S566" s="253">
        <f>'INFORME DIARIO MAQUINARIA'!$R566-'INFORME DIARIO MAQUINARIA'!$Q566</f>
        <v>0</v>
      </c>
      <c r="T566" s="203"/>
      <c r="U566" s="106"/>
      <c r="V566" s="106" t="str">
        <f>IF(U566-T566=0,"",U566-T566)</f>
        <v/>
      </c>
      <c r="W566" s="106"/>
      <c r="X566" s="106"/>
      <c r="Y566" s="106" t="str">
        <f>IF(X566-W566=0,"",X566-W566)</f>
        <v/>
      </c>
      <c r="Z566" s="106"/>
      <c r="AA566" s="106"/>
      <c r="AB566" s="106">
        <f>'INFORME DIARIO MAQUINARIA'!$AA566-'INFORME DIARIO MAQUINARIA'!$Z566</f>
        <v>0</v>
      </c>
      <c r="AC566" s="106"/>
      <c r="AD566" s="106"/>
      <c r="AE566" s="106" t="str">
        <f>IF(AD566-AC566=0,"",AD566-AC566)</f>
        <v/>
      </c>
      <c r="AF566" s="106"/>
      <c r="AG566" s="106"/>
      <c r="AH566" s="106" t="str">
        <f>IF(AG566-AF566=0,"",AG566-AF566)</f>
        <v/>
      </c>
      <c r="AI566" s="106"/>
      <c r="AJ566" s="106"/>
      <c r="AK566" s="106"/>
      <c r="AL566" s="106"/>
      <c r="AM566" s="106" t="str">
        <f>IF((AK566+AJ566)-AL566=0,"",(AK566+AJ566)-AL566)</f>
        <v/>
      </c>
      <c r="AN566" s="120" t="str">
        <f>IF(OR(AM566="",V566="",V566=0),"",ROUND(AM566/V566,2))</f>
        <v/>
      </c>
      <c r="AO566" s="106" t="str">
        <f>IF(OR(Y566="",AM566="",AM566=0),"",ROUND(Y566/AM566,2))</f>
        <v/>
      </c>
      <c r="AP566" s="106" t="str">
        <f>IF(OR(AM566="",Y566="",Y566=0),"",ROUND(AM566/Y566,2))</f>
        <v/>
      </c>
      <c r="AQ566" s="106" t="str">
        <f>IF(OR(L566="",V566="",V566=0),"",ROUND(L566/V566,1))</f>
        <v/>
      </c>
      <c r="AR566" s="106" t="str">
        <f>IF(OR('INFORME DIARIO MAQUINARIA'!$O566="",'INFORME DIARIO MAQUINARIA'!$AH566="",'INFORME DIARIO MAQUINARIA'!$AH566=0),"",ROUND('INFORME DIARIO MAQUINARIA'!$O566/'INFORME DIARIO MAQUINARIA'!$AH566,1))</f>
        <v/>
      </c>
      <c r="AS566" s="189" t="str">
        <f>IFERROR(IF(OR(V566="",AE566="",V566&lt;=0,AE566&lt;0),"",AE566/V566),"")</f>
        <v/>
      </c>
      <c r="AT566" s="106"/>
      <c r="AU566" s="106"/>
      <c r="AV566" s="106" t="s">
        <v>212</v>
      </c>
      <c r="AW566" s="106"/>
      <c r="AX566" s="106"/>
      <c r="AY566" s="106"/>
      <c r="AZ566" s="121"/>
    </row>
    <row r="567" spans="2:52" ht="40.5" hidden="1" customHeight="1" thickBot="1" x14ac:dyDescent="0.3">
      <c r="B567" s="297">
        <v>46269</v>
      </c>
      <c r="C567" s="296" t="s">
        <v>60</v>
      </c>
      <c r="D567" s="278">
        <v>1</v>
      </c>
      <c r="E567" s="278" t="s">
        <v>206</v>
      </c>
      <c r="F567" s="278" t="s">
        <v>202</v>
      </c>
      <c r="G567" s="278">
        <v>8</v>
      </c>
      <c r="H567" s="278" t="s">
        <v>389</v>
      </c>
      <c r="I567" s="278" t="s">
        <v>388</v>
      </c>
      <c r="J567" s="278"/>
      <c r="K567" s="278" t="s">
        <v>303</v>
      </c>
      <c r="L567" s="106"/>
      <c r="M567" s="106"/>
      <c r="N567" s="106"/>
      <c r="O567" s="106"/>
      <c r="P567" s="280">
        <v>80</v>
      </c>
      <c r="Q567" s="214"/>
      <c r="R567" s="105"/>
      <c r="S567" s="105">
        <f>'INFORME DIARIO MAQUINARIA'!$R567-'INFORME DIARIO MAQUINARIA'!$Q567</f>
        <v>0</v>
      </c>
      <c r="T567" s="203">
        <v>2724.7</v>
      </c>
      <c r="U567" s="106">
        <v>2731.2</v>
      </c>
      <c r="V567" s="106">
        <f>IF(U567-T567=0,"",U567-T567)</f>
        <v>6.5</v>
      </c>
      <c r="W567" s="106"/>
      <c r="X567" s="106"/>
      <c r="Y567" s="106"/>
      <c r="Z567" s="106"/>
      <c r="AA567" s="106"/>
      <c r="AB567" s="106">
        <f>'INFORME DIARIO MAQUINARIA'!$AA567-'INFORME DIARIO MAQUINARIA'!$Z567</f>
        <v>0</v>
      </c>
      <c r="AC567" s="106">
        <v>2725</v>
      </c>
      <c r="AD567" s="106">
        <v>2730.9</v>
      </c>
      <c r="AE567" s="106">
        <f>IF(AD567-AC567=0,"",AD567-AC567)</f>
        <v>5.9000000000000909</v>
      </c>
      <c r="AF567" s="106"/>
      <c r="AG567" s="106"/>
      <c r="AH567" s="106" t="str">
        <f>IF(AG567-AF567=0,"",AG567-AF567)</f>
        <v/>
      </c>
      <c r="AI567" s="106">
        <v>165</v>
      </c>
      <c r="AJ567" s="106"/>
      <c r="AK567" s="106">
        <v>230</v>
      </c>
      <c r="AL567" s="106">
        <v>195</v>
      </c>
      <c r="AM567" s="106">
        <f>IF((AK567+AJ567)-AL567=0,"",(AK567+AJ567)-AL567)</f>
        <v>35</v>
      </c>
      <c r="AN567" s="120">
        <f>IF(OR(AM567="",V567="",V567=0),"",ROUND(AM567/V567,2))</f>
        <v>5.38</v>
      </c>
      <c r="AO567" s="106" t="str">
        <f>IF(OR(Y567="",AM567="",AM567=0),"",ROUND(Y567/AM567,2))</f>
        <v/>
      </c>
      <c r="AP567" s="106" t="str">
        <f>IF(OR(AM567="",Y567="",Y567=0),"",ROUND(AM567/Y567,2))</f>
        <v/>
      </c>
      <c r="AQ567" s="106" t="str">
        <f>IF(OR(L567="",V567="",V567=0),"",ROUND(L567/V567,1))</f>
        <v/>
      </c>
      <c r="AR567" s="106" t="str">
        <f>IF(OR('INFORME DIARIO MAQUINARIA'!$O567="",'INFORME DIARIO MAQUINARIA'!$AH567="",'INFORME DIARIO MAQUINARIA'!$AH567=0),"",ROUND('INFORME DIARIO MAQUINARIA'!$O567/'INFORME DIARIO MAQUINARIA'!$AH567,1))</f>
        <v/>
      </c>
      <c r="AS567" s="189">
        <f>IFERROR(IF(OR(V567="",AE567="",V567&lt;=0,AE567&lt;0),"",AE567/V567),"")</f>
        <v>0.90769230769232168</v>
      </c>
      <c r="AT567" s="106"/>
      <c r="AU567" s="106"/>
      <c r="AV567" s="106" t="s">
        <v>180</v>
      </c>
      <c r="AW567" s="106"/>
      <c r="AX567" s="106"/>
      <c r="AY567" s="106"/>
      <c r="AZ567" s="121"/>
    </row>
    <row r="568" spans="2:52" ht="42.75" hidden="1" customHeight="1" x14ac:dyDescent="0.25">
      <c r="B568" s="267">
        <v>46269</v>
      </c>
      <c r="C568" s="266" t="s">
        <v>60</v>
      </c>
      <c r="D568" s="264">
        <v>1</v>
      </c>
      <c r="E568" s="264" t="s">
        <v>387</v>
      </c>
      <c r="F568" s="264" t="s">
        <v>386</v>
      </c>
      <c r="G568" s="264">
        <v>9</v>
      </c>
      <c r="H568" s="264" t="s">
        <v>385</v>
      </c>
      <c r="I568" s="264">
        <v>123</v>
      </c>
      <c r="J568" s="264"/>
      <c r="K568" s="264" t="s">
        <v>361</v>
      </c>
      <c r="L568" s="251">
        <v>1700</v>
      </c>
      <c r="M568" s="251"/>
      <c r="N568" s="251"/>
      <c r="O568" s="251"/>
      <c r="P568" s="250"/>
      <c r="Q568" s="214"/>
      <c r="R568" s="105"/>
      <c r="S568" s="105">
        <f>'INFORME DIARIO MAQUINARIA'!$R568-'INFORME DIARIO MAQUINARIA'!$Q568</f>
        <v>0</v>
      </c>
      <c r="T568" s="203">
        <v>2173.6999999999998</v>
      </c>
      <c r="U568" s="106">
        <v>2180.1</v>
      </c>
      <c r="V568" s="106">
        <f>IF(U568-T568=0,"",U568-T568)</f>
        <v>6.4000000000000909</v>
      </c>
      <c r="W568" s="106"/>
      <c r="X568" s="106"/>
      <c r="Y568" s="106" t="str">
        <f>IF(X568-W568=0,"",X568-W568)</f>
        <v/>
      </c>
      <c r="Z568" s="106"/>
      <c r="AA568" s="106"/>
      <c r="AB568" s="106">
        <f>'INFORME DIARIO MAQUINARIA'!$AA568-'INFORME DIARIO MAQUINARIA'!$Z568</f>
        <v>0</v>
      </c>
      <c r="AC568" s="106">
        <v>2174.8000000000002</v>
      </c>
      <c r="AD568" s="106">
        <v>2179.3000000000002</v>
      </c>
      <c r="AE568" s="106">
        <f>IF(AD568-AC568=0,"",AD568-AC568)</f>
        <v>4.5</v>
      </c>
      <c r="AF568" s="106"/>
      <c r="AG568" s="106"/>
      <c r="AH568" s="106" t="str">
        <f>IF(AG568-AF568=0,"",AG568-AF568)</f>
        <v/>
      </c>
      <c r="AI568" s="106">
        <v>220</v>
      </c>
      <c r="AJ568" s="106"/>
      <c r="AK568" s="106">
        <v>142</v>
      </c>
      <c r="AL568" s="106">
        <v>50</v>
      </c>
      <c r="AM568" s="106">
        <f>IF((AK568+AJ568)-AL568=0,"",(AK568+AJ568)-AL568)</f>
        <v>92</v>
      </c>
      <c r="AN568" s="120">
        <f>IF(OR(AM568="",V568="",V568=0),"",ROUND(AM568/V568,2))</f>
        <v>14.37</v>
      </c>
      <c r="AO568" s="106" t="str">
        <f>IF(OR(Y568="",AM568="",AM568=0),"",ROUND(Y568/AM568,2))</f>
        <v/>
      </c>
      <c r="AP568" s="106" t="str">
        <f>IF(OR(AM568="",Y568="",Y568=0),"",ROUND(AM568/Y568,2))</f>
        <v/>
      </c>
      <c r="AQ568" s="106">
        <f>IF(OR(L568="",V568="",V568=0),"",ROUND(L568/V568,1))</f>
        <v>265.60000000000002</v>
      </c>
      <c r="AR568" s="106" t="str">
        <f>IF(OR('INFORME DIARIO MAQUINARIA'!$O568="",'INFORME DIARIO MAQUINARIA'!$AH568="",'INFORME DIARIO MAQUINARIA'!$AH568=0),"",ROUND('INFORME DIARIO MAQUINARIA'!$O568/'INFORME DIARIO MAQUINARIA'!$AH568,1))</f>
        <v/>
      </c>
      <c r="AS568" s="189">
        <f>IFERROR(IF(OR(V568="",AE568="",V568&lt;=0,AE568&lt;0),"",AE568/V568),"")</f>
        <v>0.70312499999999001</v>
      </c>
      <c r="AT568" s="106"/>
      <c r="AU568" s="106"/>
      <c r="AV568" s="106"/>
      <c r="AW568" s="106"/>
      <c r="AX568" s="106"/>
      <c r="AY568" s="106"/>
      <c r="AZ568" s="121"/>
    </row>
    <row r="569" spans="2:52" ht="38.25" hidden="1" customHeight="1" x14ac:dyDescent="0.25">
      <c r="B569" s="297">
        <v>46269</v>
      </c>
      <c r="C569" s="296" t="s">
        <v>60</v>
      </c>
      <c r="D569" s="278">
        <v>1</v>
      </c>
      <c r="E569" s="278" t="s">
        <v>187</v>
      </c>
      <c r="F569" s="278" t="s">
        <v>186</v>
      </c>
      <c r="G569" s="278">
        <v>9</v>
      </c>
      <c r="H569" s="278" t="s">
        <v>385</v>
      </c>
      <c r="I569" s="278">
        <v>123</v>
      </c>
      <c r="J569" s="278"/>
      <c r="K569" s="278" t="s">
        <v>182</v>
      </c>
      <c r="L569" s="106"/>
      <c r="M569" s="106">
        <v>84</v>
      </c>
      <c r="N569" s="106"/>
      <c r="O569" s="106"/>
      <c r="P569" s="280"/>
      <c r="Q569" s="214"/>
      <c r="R569" s="105"/>
      <c r="S569" s="108">
        <f>'INFORME DIARIO MAQUINARIA'!$R569-'INFORME DIARIO MAQUINARIA'!$Q569</f>
        <v>0</v>
      </c>
      <c r="T569" s="203">
        <v>8068</v>
      </c>
      <c r="U569" s="106">
        <v>8075.1</v>
      </c>
      <c r="V569" s="106">
        <f>IF(U569-T569=0,"",U569-T569)</f>
        <v>7.1000000000003638</v>
      </c>
      <c r="W569" s="106"/>
      <c r="X569" s="106"/>
      <c r="Y569" s="106" t="str">
        <f>IF(X569-W569=0,"",X569-W569)</f>
        <v/>
      </c>
      <c r="Z569" s="106"/>
      <c r="AA569" s="106"/>
      <c r="AB569" s="106">
        <f>'INFORME DIARIO MAQUINARIA'!$AA569-'INFORME DIARIO MAQUINARIA'!$Z569</f>
        <v>0</v>
      </c>
      <c r="AC569" s="106">
        <v>8069.1</v>
      </c>
      <c r="AD569" s="106">
        <v>8074</v>
      </c>
      <c r="AE569" s="106">
        <f>IF(AD569-AC569=0,"",AD569-AC569)</f>
        <v>4.8999999999996362</v>
      </c>
      <c r="AF569" s="106"/>
      <c r="AG569" s="106"/>
      <c r="AH569" s="106" t="str">
        <f>IF(AG569-AF569=0,"",AG569-AF569)</f>
        <v/>
      </c>
      <c r="AI569" s="106">
        <v>165</v>
      </c>
      <c r="AJ569" s="106"/>
      <c r="AK569" s="106">
        <v>161</v>
      </c>
      <c r="AL569" s="106">
        <v>120</v>
      </c>
      <c r="AM569" s="106">
        <f>IF((AK569+AJ569)-AL569=0,"",(AK569+AJ569)-AL569)</f>
        <v>41</v>
      </c>
      <c r="AN569" s="120">
        <f>IF(OR(AM569="",V569="",V569=0),"",ROUND(AM569/V569,2))</f>
        <v>5.77</v>
      </c>
      <c r="AO569" s="106" t="str">
        <f>IF(OR(Y569="",AM569="",AM569=0),"",ROUND(Y569/AM569,2))</f>
        <v/>
      </c>
      <c r="AP569" s="106" t="str">
        <f>IF(OR(AM569="",Y569="",Y569=0),"",ROUND(AM569/Y569,2))</f>
        <v/>
      </c>
      <c r="AQ569" s="106" t="str">
        <f>IF(OR(L569="",V569="",V569=0),"",ROUND(L569/V569,1))</f>
        <v/>
      </c>
      <c r="AR569" s="106" t="str">
        <f>IF(OR('INFORME DIARIO MAQUINARIA'!$O569="",'INFORME DIARIO MAQUINARIA'!$AH569="",'INFORME DIARIO MAQUINARIA'!$AH569=0),"",ROUND('INFORME DIARIO MAQUINARIA'!$O569/'INFORME DIARIO MAQUINARIA'!$AH569,1))</f>
        <v/>
      </c>
      <c r="AS569" s="189">
        <f>IFERROR(IF(OR(V569="",AE569="",V569&lt;=0,AE569&lt;0),"",AE569/V569),"")</f>
        <v>0.69014084507033591</v>
      </c>
      <c r="AT569" s="106"/>
      <c r="AU569" s="106"/>
      <c r="AV569" s="106"/>
      <c r="AW569" s="106"/>
      <c r="AX569" s="106"/>
      <c r="AY569" s="106"/>
      <c r="AZ569" s="121"/>
    </row>
    <row r="570" spans="2:52" ht="46.5" hidden="1" customHeight="1" thickBot="1" x14ac:dyDescent="0.3">
      <c r="B570" s="297">
        <v>46269</v>
      </c>
      <c r="C570" s="296" t="s">
        <v>60</v>
      </c>
      <c r="D570" s="278">
        <v>1</v>
      </c>
      <c r="E570" s="278" t="s">
        <v>82</v>
      </c>
      <c r="F570" s="278" t="s">
        <v>239</v>
      </c>
      <c r="G570" s="278">
        <v>9</v>
      </c>
      <c r="H570" s="278" t="s">
        <v>385</v>
      </c>
      <c r="I570" s="278">
        <v>123</v>
      </c>
      <c r="J570" s="278" t="s">
        <v>384</v>
      </c>
      <c r="K570" s="278" t="s">
        <v>157</v>
      </c>
      <c r="L570" s="106"/>
      <c r="M570" s="106"/>
      <c r="N570" s="106">
        <v>7</v>
      </c>
      <c r="O570" s="106">
        <v>84</v>
      </c>
      <c r="P570" s="280"/>
      <c r="Q570" s="214"/>
      <c r="R570" s="105"/>
      <c r="S570" s="105">
        <f>'INFORME DIARIO MAQUINARIA'!$R570-'INFORME DIARIO MAQUINARIA'!$Q570</f>
        <v>0</v>
      </c>
      <c r="T570" s="203"/>
      <c r="U570" s="106"/>
      <c r="V570" s="106" t="str">
        <f>IF(U570-T570=0,"",U570-T570)</f>
        <v/>
      </c>
      <c r="W570" s="106">
        <v>23037</v>
      </c>
      <c r="X570" s="106">
        <v>23114</v>
      </c>
      <c r="Y570" s="106">
        <f>IF(X570-W570=0,"",X570-W570)</f>
        <v>77</v>
      </c>
      <c r="Z570" s="106"/>
      <c r="AA570" s="106"/>
      <c r="AB570" s="106">
        <f>'INFORME DIARIO MAQUINARIA'!$AA570-'INFORME DIARIO MAQUINARIA'!$Z570</f>
        <v>0</v>
      </c>
      <c r="AC570" s="106"/>
      <c r="AD570" s="106"/>
      <c r="AE570" s="106" t="str">
        <f>IF(AD570-AC570=0,"",AD570-AC570)</f>
        <v/>
      </c>
      <c r="AF570" s="106">
        <v>23054</v>
      </c>
      <c r="AG570" s="106">
        <v>23098</v>
      </c>
      <c r="AH570" s="106">
        <f>IF(AG570-AF570=0,"",AG570-AF570)</f>
        <v>44</v>
      </c>
      <c r="AI570" s="106">
        <v>240</v>
      </c>
      <c r="AJ570" s="106"/>
      <c r="AK570" s="106">
        <v>230</v>
      </c>
      <c r="AL570" s="106">
        <v>195</v>
      </c>
      <c r="AM570" s="106">
        <f>IF((AK570+AJ570)-AL570=0,"",(AK570+AJ570)-AL570)</f>
        <v>35</v>
      </c>
      <c r="AN570" s="120" t="str">
        <f>IF(OR(AM570="",V570="",V570=0),"",ROUND(AM570/V570,2))</f>
        <v/>
      </c>
      <c r="AO570" s="106">
        <f>IF(OR(Y570="",AM570="",AM570=0),"",ROUND(Y570/AM570,2))</f>
        <v>2.2000000000000002</v>
      </c>
      <c r="AP570" s="106">
        <f>IF(OR(AM570="",Y570="",Y570=0),"",ROUND(AM570/Y570,2))</f>
        <v>0.45</v>
      </c>
      <c r="AQ570" s="106" t="str">
        <f>IF(OR(L570="",V570="",V570=0),"",ROUND(L570/V570,1))</f>
        <v/>
      </c>
      <c r="AR570" s="106">
        <f>IF(OR('INFORME DIARIO MAQUINARIA'!$O570="",'INFORME DIARIO MAQUINARIA'!$AH570="",'INFORME DIARIO MAQUINARIA'!$AH570=0),"",ROUND('INFORME DIARIO MAQUINARIA'!$O570/'INFORME DIARIO MAQUINARIA'!$AH570,1))</f>
        <v>1.9</v>
      </c>
      <c r="AS570" s="189" t="str">
        <f>IFERROR(IF(OR(V570="",AE570="",V570&lt;=0,AE570&lt;0),"",AE570/V570),"")</f>
        <v/>
      </c>
      <c r="AT570" s="106"/>
      <c r="AU570" s="106"/>
      <c r="AV570" s="106"/>
      <c r="AW570" s="106"/>
      <c r="AX570" s="106"/>
      <c r="AY570" s="106"/>
      <c r="AZ570" s="121"/>
    </row>
    <row r="571" spans="2:52" ht="42" hidden="1" customHeight="1" x14ac:dyDescent="0.25">
      <c r="B571" s="252">
        <v>46272</v>
      </c>
      <c r="C571" s="212" t="s">
        <v>110</v>
      </c>
      <c r="D571" s="212">
        <v>1</v>
      </c>
      <c r="E571" s="212" t="s">
        <v>76</v>
      </c>
      <c r="F571" s="212" t="s">
        <v>75</v>
      </c>
      <c r="G571" s="212">
        <v>10</v>
      </c>
      <c r="H571" s="212" t="s">
        <v>383</v>
      </c>
      <c r="I571" s="212">
        <v>136</v>
      </c>
      <c r="J571" s="212"/>
      <c r="K571" s="212" t="s">
        <v>157</v>
      </c>
      <c r="L571" s="212"/>
      <c r="M571" s="212"/>
      <c r="N571" s="212">
        <v>7</v>
      </c>
      <c r="O571" s="212">
        <v>56</v>
      </c>
      <c r="P571" s="211"/>
      <c r="Q571" s="205"/>
      <c r="R571" s="204"/>
      <c r="S571" s="204">
        <f>'INFORME DIARIO MAQUINARIA'!$R571-'INFORME DIARIO MAQUINARIA'!$Q571</f>
        <v>0</v>
      </c>
      <c r="T571" s="203"/>
      <c r="U571" s="106"/>
      <c r="V571" s="106" t="str">
        <f>IF(U571-T571=0,"",U571-T571)</f>
        <v/>
      </c>
      <c r="W571" s="106">
        <v>271845</v>
      </c>
      <c r="X571" s="106">
        <v>271899</v>
      </c>
      <c r="Y571" s="106">
        <f>IF(X571-W571=0,"",X571-W571)</f>
        <v>54</v>
      </c>
      <c r="Z571" s="106"/>
      <c r="AA571" s="106"/>
      <c r="AB571" s="106">
        <f>'INFORME DIARIO MAQUINARIA'!$AA571-'INFORME DIARIO MAQUINARIA'!$Z571</f>
        <v>0</v>
      </c>
      <c r="AC571" s="106"/>
      <c r="AD571" s="106"/>
      <c r="AE571" s="106" t="str">
        <f>IF(AD571-AC571=0,"",AD571-AC571)</f>
        <v/>
      </c>
      <c r="AF571" s="106">
        <v>271863</v>
      </c>
      <c r="AG571" s="106">
        <v>271884</v>
      </c>
      <c r="AH571" s="106">
        <f>IF(AG571-AF571=0,"",AG571-AF571)</f>
        <v>21</v>
      </c>
      <c r="AI571" s="106">
        <v>200</v>
      </c>
      <c r="AJ571" s="106"/>
      <c r="AK571" s="106">
        <v>180</v>
      </c>
      <c r="AL571" s="106">
        <v>160</v>
      </c>
      <c r="AM571" s="106">
        <f>IF((AK571+AJ571)-AL571=0,"",(AK571+AJ571)-AL571)</f>
        <v>20</v>
      </c>
      <c r="AN571" s="120" t="str">
        <f>IF(OR(AM571="",V571="",V571=0),"",ROUND(AM571/V571,2))</f>
        <v/>
      </c>
      <c r="AO571" s="106">
        <f>IF(OR(Y571="",AM571="",AM571=0),"",ROUND(Y571/AM571,2))</f>
        <v>2.7</v>
      </c>
      <c r="AP571" s="106">
        <f>IF(OR(AM571="",Y571="",Y571=0),"",ROUND(AM571/Y571,2))</f>
        <v>0.37</v>
      </c>
      <c r="AQ571" s="106" t="str">
        <f>IF(OR(L571="",V571="",V571=0),"",ROUND(L571/V571,1))</f>
        <v/>
      </c>
      <c r="AR571" s="106">
        <f>IF(OR('INFORME DIARIO MAQUINARIA'!$O571="",'INFORME DIARIO MAQUINARIA'!$AH571="",'INFORME DIARIO MAQUINARIA'!$AH571=0),"",ROUND('INFORME DIARIO MAQUINARIA'!$O571/'INFORME DIARIO MAQUINARIA'!$AH571,1))</f>
        <v>2.7</v>
      </c>
      <c r="AS571" s="189" t="str">
        <f>IFERROR(IF(OR(V571="",AE571="",V571&lt;=0,AE571&lt;0),"",AE571/V571),"")</f>
        <v/>
      </c>
      <c r="AT571" s="106"/>
      <c r="AU571" s="106"/>
      <c r="AV571" s="106"/>
      <c r="AW571" s="106"/>
      <c r="AX571" s="106"/>
      <c r="AY571" s="106"/>
      <c r="AZ571" s="121"/>
    </row>
    <row r="572" spans="2:52" ht="44.25" hidden="1" customHeight="1" x14ac:dyDescent="0.25">
      <c r="B572" s="268">
        <v>46272</v>
      </c>
      <c r="C572" s="270" t="s">
        <v>110</v>
      </c>
      <c r="D572" s="270">
        <v>1</v>
      </c>
      <c r="E572" s="270" t="s">
        <v>382</v>
      </c>
      <c r="F572" s="270" t="s">
        <v>381</v>
      </c>
      <c r="G572" s="270">
        <v>10</v>
      </c>
      <c r="H572" s="270" t="s">
        <v>383</v>
      </c>
      <c r="I572" s="270">
        <v>136</v>
      </c>
      <c r="J572" s="270"/>
      <c r="K572" s="270" t="s">
        <v>365</v>
      </c>
      <c r="L572" s="270">
        <v>290</v>
      </c>
      <c r="M572" s="270"/>
      <c r="N572" s="270"/>
      <c r="O572" s="270"/>
      <c r="P572" s="269"/>
      <c r="Q572" s="246"/>
      <c r="R572" s="245"/>
      <c r="S572" s="245">
        <f>'INFORME DIARIO MAQUINARIA'!$R572-'INFORME DIARIO MAQUINARIA'!$Q572</f>
        <v>0</v>
      </c>
      <c r="T572" s="304">
        <v>2099.1999999999998</v>
      </c>
      <c r="U572" s="285">
        <v>2107</v>
      </c>
      <c r="V572" s="106">
        <f>IF(U572-T572=0,"",U572-T572)</f>
        <v>7.8000000000001819</v>
      </c>
      <c r="W572" s="106"/>
      <c r="X572" s="106"/>
      <c r="Y572" s="106" t="str">
        <f>IF(X572-W572=0,"",X572-W572)</f>
        <v/>
      </c>
      <c r="Z572" s="106"/>
      <c r="AA572" s="106"/>
      <c r="AB572" s="106">
        <f>'INFORME DIARIO MAQUINARIA'!$AA572-'INFORME DIARIO MAQUINARIA'!$Z572</f>
        <v>0</v>
      </c>
      <c r="AC572" s="285">
        <v>2099.1999999999998</v>
      </c>
      <c r="AD572" s="285">
        <v>2100.42</v>
      </c>
      <c r="AE572" s="106">
        <f>IF(AD572-AC572=0,"",AD572-AC572)</f>
        <v>1.2200000000002547</v>
      </c>
      <c r="AF572" s="106"/>
      <c r="AG572" s="106"/>
      <c r="AH572" s="106" t="str">
        <f>IF(AG572-AF572=0,"",AG572-AF572)</f>
        <v/>
      </c>
      <c r="AI572" s="106">
        <v>220</v>
      </c>
      <c r="AJ572" s="106"/>
      <c r="AK572" s="106">
        <v>205</v>
      </c>
      <c r="AL572" s="106">
        <v>130</v>
      </c>
      <c r="AM572" s="106">
        <f>IF((AK572+AJ572)-AL572=0,"",(AK572+AJ572)-AL572)</f>
        <v>75</v>
      </c>
      <c r="AN572" s="120">
        <f>IF(OR(AM572="",V572="",V572=0),"",ROUND(AM572/V572,2))</f>
        <v>9.6199999999999992</v>
      </c>
      <c r="AO572" s="106" t="str">
        <f>IF(OR(Y572="",AM572="",AM572=0),"",ROUND(Y572/AM572,2))</f>
        <v/>
      </c>
      <c r="AP572" s="106" t="str">
        <f>IF(OR(AM572="",Y572="",Y572=0),"",ROUND(AM572/Y572,2))</f>
        <v/>
      </c>
      <c r="AQ572" s="106">
        <f>IF(OR(L572="",V572="",V572=0),"",ROUND(L572/V572,1))</f>
        <v>37.200000000000003</v>
      </c>
      <c r="AR572" s="106" t="str">
        <f>IF(OR('INFORME DIARIO MAQUINARIA'!$O572="",'INFORME DIARIO MAQUINARIA'!$AH572="",'INFORME DIARIO MAQUINARIA'!$AH572=0),"",ROUND('INFORME DIARIO MAQUINARIA'!$O572/'INFORME DIARIO MAQUINARIA'!$AH572,1))</f>
        <v/>
      </c>
      <c r="AS572" s="189">
        <f>IFERROR(IF(OR(V572="",AE572="",V572&lt;=0,AE572&lt;0),"",AE572/V572),"")</f>
        <v>0.15641025641028541</v>
      </c>
      <c r="AT572" s="106"/>
      <c r="AU572" s="106"/>
      <c r="AV572" s="106"/>
      <c r="AW572" s="106"/>
      <c r="AX572" s="106"/>
      <c r="AY572" s="106"/>
      <c r="AZ572" s="121"/>
    </row>
    <row r="573" spans="2:52" ht="46.5" hidden="1" customHeight="1" x14ac:dyDescent="0.25">
      <c r="B573" s="268">
        <v>46272</v>
      </c>
      <c r="C573" s="201" t="s">
        <v>110</v>
      </c>
      <c r="D573" s="201">
        <v>1</v>
      </c>
      <c r="E573" s="201" t="s">
        <v>382</v>
      </c>
      <c r="F573" s="201" t="s">
        <v>381</v>
      </c>
      <c r="G573" s="201">
        <v>10</v>
      </c>
      <c r="H573" s="201" t="s">
        <v>380</v>
      </c>
      <c r="I573" s="201">
        <v>136</v>
      </c>
      <c r="J573" s="201"/>
      <c r="K573" s="201" t="s">
        <v>365</v>
      </c>
      <c r="L573" s="201">
        <v>1535</v>
      </c>
      <c r="M573" s="201"/>
      <c r="N573" s="201"/>
      <c r="O573" s="201"/>
      <c r="P573" s="209"/>
      <c r="Q573" s="205"/>
      <c r="R573" s="204"/>
      <c r="S573" s="204">
        <f>'INFORME DIARIO MAQUINARIA'!$R573-'INFORME DIARIO MAQUINARIA'!$Q573</f>
        <v>0</v>
      </c>
      <c r="T573" s="295"/>
      <c r="U573" s="106"/>
      <c r="V573" s="106" t="str">
        <f>IF(U573-T573=0,"",U573-T573)</f>
        <v/>
      </c>
      <c r="W573" s="106"/>
      <c r="X573" s="106"/>
      <c r="Y573" s="106" t="str">
        <f>IF(X573-W573=0,"",X573-W573)</f>
        <v/>
      </c>
      <c r="Z573" s="106"/>
      <c r="AA573" s="106"/>
      <c r="AB573" s="106">
        <f>'INFORME DIARIO MAQUINARIA'!$AA573-'INFORME DIARIO MAQUINARIA'!$Z573</f>
        <v>0</v>
      </c>
      <c r="AC573" s="106">
        <v>2100.42</v>
      </c>
      <c r="AD573" s="106">
        <f>+AC573+6.58</f>
        <v>2107</v>
      </c>
      <c r="AE573" s="106">
        <f>IF(AD573-AC573=0,"",AD573-AC573)</f>
        <v>6.5799999999999272</v>
      </c>
      <c r="AF573" s="106"/>
      <c r="AG573" s="106"/>
      <c r="AH573" s="106" t="str">
        <f>IF(AG573-AF573=0,"",AG573-AF573)</f>
        <v/>
      </c>
      <c r="AI573" s="106"/>
      <c r="AJ573" s="106"/>
      <c r="AK573" s="106"/>
      <c r="AL573" s="106"/>
      <c r="AM573" s="106" t="str">
        <f>IF((AK573+AJ573)-AL573=0,"",(AK573+AJ573)-AL573)</f>
        <v/>
      </c>
      <c r="AN573" s="120" t="str">
        <f>IF(OR(AM573="",V573="",V573=0),"",ROUND(AM573/V573,2))</f>
        <v/>
      </c>
      <c r="AO573" s="106" t="str">
        <f>IF(OR(Y573="",AM573="",AM573=0),"",ROUND(Y573/AM573,2))</f>
        <v/>
      </c>
      <c r="AP573" s="106" t="str">
        <f>IF(OR(AM573="",Y573="",Y573=0),"",ROUND(AM573/Y573,2))</f>
        <v/>
      </c>
      <c r="AQ573" s="106" t="str">
        <f>IF(OR(L573="",V573="",V573=0),"",ROUND(L573/V573,1))</f>
        <v/>
      </c>
      <c r="AR573" s="106" t="str">
        <f>IF(OR('INFORME DIARIO MAQUINARIA'!$O573="",'INFORME DIARIO MAQUINARIA'!$AH573="",'INFORME DIARIO MAQUINARIA'!$AH573=0),"",ROUND('INFORME DIARIO MAQUINARIA'!$O573/'INFORME DIARIO MAQUINARIA'!$AH573,1))</f>
        <v/>
      </c>
      <c r="AS573" s="189" t="str">
        <f>IFERROR(IF(OR(V573="",AE573="",V573&lt;=0,AE573&lt;0),"",AE573/V573),"")</f>
        <v/>
      </c>
      <c r="AT573" s="106"/>
      <c r="AU573" s="106"/>
      <c r="AV573" s="106"/>
      <c r="AW573" s="106"/>
      <c r="AX573" s="106"/>
      <c r="AY573" s="106"/>
      <c r="AZ573" s="121"/>
    </row>
    <row r="574" spans="2:52" ht="43.5" hidden="1" customHeight="1" x14ac:dyDescent="0.25">
      <c r="B574" s="268">
        <v>46272</v>
      </c>
      <c r="C574" s="270" t="s">
        <v>110</v>
      </c>
      <c r="D574" s="270">
        <v>1</v>
      </c>
      <c r="E574" s="270" t="s">
        <v>95</v>
      </c>
      <c r="F574" s="270" t="s">
        <v>161</v>
      </c>
      <c r="G574" s="270">
        <v>10</v>
      </c>
      <c r="H574" s="270" t="s">
        <v>380</v>
      </c>
      <c r="I574" s="270">
        <v>136</v>
      </c>
      <c r="J574" s="270"/>
      <c r="K574" s="270" t="s">
        <v>157</v>
      </c>
      <c r="L574" s="270"/>
      <c r="M574" s="270"/>
      <c r="N574" s="270">
        <v>7</v>
      </c>
      <c r="O574" s="270">
        <v>28</v>
      </c>
      <c r="P574" s="269"/>
      <c r="Q574" s="246"/>
      <c r="R574" s="245"/>
      <c r="S574" s="298">
        <f>'INFORME DIARIO MAQUINARIA'!$R574-'INFORME DIARIO MAQUINARIA'!$Q574</f>
        <v>0</v>
      </c>
      <c r="T574" s="286">
        <v>357.8</v>
      </c>
      <c r="U574" s="285">
        <v>363.3</v>
      </c>
      <c r="V574" s="106">
        <f>IF(U574-T574=0,"",U574-T574)</f>
        <v>5.5</v>
      </c>
      <c r="W574" s="285"/>
      <c r="X574" s="285"/>
      <c r="Y574" s="106" t="str">
        <f>IF(X574-W574=0,"",X574-W574)</f>
        <v/>
      </c>
      <c r="Z574" s="106"/>
      <c r="AA574" s="106"/>
      <c r="AB574" s="106">
        <f>'INFORME DIARIO MAQUINARIA'!$AA574-'INFORME DIARIO MAQUINARIA'!$Z574</f>
        <v>0</v>
      </c>
      <c r="AC574" s="106"/>
      <c r="AD574" s="106"/>
      <c r="AE574" s="106" t="str">
        <f>IF(AD574-AC574=0,"",AD574-AC574)</f>
        <v/>
      </c>
      <c r="AF574" s="106">
        <v>3586</v>
      </c>
      <c r="AG574" s="106">
        <v>3627</v>
      </c>
      <c r="AH574" s="106">
        <f>IF(AG574-AF574=0,"",AG574-AF574)</f>
        <v>41</v>
      </c>
      <c r="AI574" s="106">
        <v>220</v>
      </c>
      <c r="AJ574" s="106"/>
      <c r="AK574" s="106">
        <v>220</v>
      </c>
      <c r="AL574" s="106">
        <v>195</v>
      </c>
      <c r="AM574" s="106">
        <f>IF((AK574+AJ574)-AL574=0,"",(AK574+AJ574)-AL574)</f>
        <v>25</v>
      </c>
      <c r="AN574" s="120">
        <f>IF(OR(AM574="",V574="",V574=0),"",ROUND(AM574/V574,2))</f>
        <v>4.55</v>
      </c>
      <c r="AO574" s="106" t="str">
        <f>IF(OR(Y574="",AM574="",AM574=0),"",ROUND(Y574/AM574,2))</f>
        <v/>
      </c>
      <c r="AP574" s="106" t="str">
        <f>IF(OR(AM574="",Y574="",Y574=0),"",ROUND(AM574/Y574,2))</f>
        <v/>
      </c>
      <c r="AQ574" s="106" t="str">
        <f>IF(OR(L574="",V574="",V574=0),"",ROUND(L574/V574,1))</f>
        <v/>
      </c>
      <c r="AR574" s="106">
        <f>IF(OR('INFORME DIARIO MAQUINARIA'!$O574="",'INFORME DIARIO MAQUINARIA'!$AH574="",'INFORME DIARIO MAQUINARIA'!$AH574=0),"",ROUND('INFORME DIARIO MAQUINARIA'!$O574/'INFORME DIARIO MAQUINARIA'!$AH574,1))</f>
        <v>0.7</v>
      </c>
      <c r="AS574" s="189" t="str">
        <f>IFERROR(IF(OR(V574="",AE574="",V574&lt;=0,AE574&lt;0),"",AE574/V574),"")</f>
        <v/>
      </c>
      <c r="AT574" s="106"/>
      <c r="AU574" s="106"/>
      <c r="AV574" s="106"/>
      <c r="AW574" s="106"/>
      <c r="AX574" s="106"/>
      <c r="AY574" s="106"/>
      <c r="AZ574" s="121"/>
    </row>
    <row r="575" spans="2:52" ht="51.75" hidden="1" thickBot="1" x14ac:dyDescent="0.3">
      <c r="B575" s="268">
        <v>46272</v>
      </c>
      <c r="C575" s="201" t="s">
        <v>110</v>
      </c>
      <c r="D575" s="201">
        <v>1</v>
      </c>
      <c r="E575" s="201" t="s">
        <v>89</v>
      </c>
      <c r="F575" s="201" t="s">
        <v>360</v>
      </c>
      <c r="G575" s="201">
        <v>10</v>
      </c>
      <c r="H575" s="201" t="s">
        <v>379</v>
      </c>
      <c r="I575" s="201">
        <v>136</v>
      </c>
      <c r="J575" s="201"/>
      <c r="K575" s="201" t="s">
        <v>378</v>
      </c>
      <c r="L575" s="201"/>
      <c r="M575" s="201">
        <v>80</v>
      </c>
      <c r="N575" s="201"/>
      <c r="O575" s="201"/>
      <c r="P575" s="209"/>
      <c r="Q575" s="205"/>
      <c r="R575" s="204"/>
      <c r="S575" s="204">
        <f>'INFORME DIARIO MAQUINARIA'!$R575-'INFORME DIARIO MAQUINARIA'!$Q575</f>
        <v>0</v>
      </c>
      <c r="T575" s="295">
        <v>763.2</v>
      </c>
      <c r="U575" s="106">
        <v>768.2</v>
      </c>
      <c r="V575" s="106">
        <f>IF(U575-T575=0,"",U575-T575)</f>
        <v>5</v>
      </c>
      <c r="W575" s="106"/>
      <c r="X575" s="106"/>
      <c r="Y575" s="106" t="str">
        <f>IF(X575-W575=0,"",X575-W575)</f>
        <v/>
      </c>
      <c r="Z575" s="106"/>
      <c r="AA575" s="106"/>
      <c r="AB575" s="106">
        <f>'INFORME DIARIO MAQUINARIA'!$AA575-'INFORME DIARIO MAQUINARIA'!$Z575</f>
        <v>0</v>
      </c>
      <c r="AC575" s="106">
        <v>763.2</v>
      </c>
      <c r="AD575" s="106">
        <v>768.2</v>
      </c>
      <c r="AE575" s="106">
        <f>IF(AD575-AC575=0,"",AD575-AC575)</f>
        <v>5</v>
      </c>
      <c r="AF575" s="106"/>
      <c r="AG575" s="106"/>
      <c r="AH575" s="106" t="str">
        <f>IF(AG575-AF575=0,"",AG575-AF575)</f>
        <v/>
      </c>
      <c r="AI575" s="106">
        <v>58</v>
      </c>
      <c r="AJ575" s="106"/>
      <c r="AK575" s="106">
        <v>55</v>
      </c>
      <c r="AL575" s="106">
        <v>35</v>
      </c>
      <c r="AM575" s="106">
        <f>IF((AK575+AJ575)-AL575=0,"",(AK575+AJ575)-AL575)</f>
        <v>20</v>
      </c>
      <c r="AN575" s="120">
        <f>IF(OR(AM575="",V575="",V575=0),"",ROUND(AM575/V575,2))</f>
        <v>4</v>
      </c>
      <c r="AO575" s="106" t="str">
        <f>IF(OR(Y575="",AM575="",AM575=0),"",ROUND(Y575/AM575,2))</f>
        <v/>
      </c>
      <c r="AP575" s="106" t="str">
        <f>IF(OR(AM575="",Y575="",Y575=0),"",ROUND(AM575/Y575,2))</f>
        <v/>
      </c>
      <c r="AQ575" s="106" t="str">
        <f>IF(OR(L575="",V575="",V575=0),"",ROUND(L575/V575,1))</f>
        <v/>
      </c>
      <c r="AR575" s="106" t="str">
        <f>IF(OR('INFORME DIARIO MAQUINARIA'!$O575="",'INFORME DIARIO MAQUINARIA'!$AH575="",'INFORME DIARIO MAQUINARIA'!$AH575=0),"",ROUND('INFORME DIARIO MAQUINARIA'!$O575/'INFORME DIARIO MAQUINARIA'!$AH575,1))</f>
        <v/>
      </c>
      <c r="AS575" s="189">
        <f>IFERROR(IF(OR(V575="",AE575="",V575&lt;=0,AE575&lt;0),"",AE575/V575),"")</f>
        <v>1</v>
      </c>
      <c r="AT575" s="106" t="s">
        <v>377</v>
      </c>
      <c r="AU575" s="106"/>
      <c r="AV575" s="106"/>
      <c r="AW575" s="106"/>
      <c r="AX575" s="106"/>
      <c r="AY575" s="106"/>
      <c r="AZ575" s="121"/>
    </row>
    <row r="576" spans="2:52" ht="39.75" hidden="1" customHeight="1" x14ac:dyDescent="0.25">
      <c r="B576" s="267">
        <v>46272</v>
      </c>
      <c r="C576" s="266" t="s">
        <v>110</v>
      </c>
      <c r="D576" s="264">
        <v>1</v>
      </c>
      <c r="E576" s="264" t="s">
        <v>164</v>
      </c>
      <c r="F576" s="264" t="s">
        <v>376</v>
      </c>
      <c r="G576" s="263">
        <v>12</v>
      </c>
      <c r="H576" s="264" t="s">
        <v>369</v>
      </c>
      <c r="I576" s="264"/>
      <c r="J576" s="264"/>
      <c r="K576" s="263" t="s">
        <v>375</v>
      </c>
      <c r="L576" s="256">
        <v>850</v>
      </c>
      <c r="M576" s="256"/>
      <c r="N576" s="256"/>
      <c r="O576" s="256"/>
      <c r="P576" s="255"/>
      <c r="Q576" s="303">
        <v>0.32777777777777778</v>
      </c>
      <c r="R576" s="302">
        <v>0.67152777777777783</v>
      </c>
      <c r="S576" s="173">
        <f>'INFORME DIARIO MAQUINARIA'!$R576-'INFORME DIARIO MAQUINARIA'!$Q576</f>
        <v>0.34375000000000006</v>
      </c>
      <c r="T576" s="203">
        <v>8370.2800000000007</v>
      </c>
      <c r="U576" s="106">
        <v>8376.81</v>
      </c>
      <c r="V576" s="106">
        <f>IF(U576-T576=0,"",U576-T576)</f>
        <v>6.5299999999988358</v>
      </c>
      <c r="W576" s="106"/>
      <c r="X576" s="106"/>
      <c r="Y576" s="106" t="str">
        <f>IF(X576-W576=0,"",X576-W576)</f>
        <v/>
      </c>
      <c r="Z576" s="301">
        <v>0.37083333333333335</v>
      </c>
      <c r="AA576" s="300">
        <v>0.64722222222222225</v>
      </c>
      <c r="AB576" s="106">
        <f>'INFORME DIARIO MAQUINARIA'!$AA576-'INFORME DIARIO MAQUINARIA'!$Z576</f>
        <v>0.27638888888888891</v>
      </c>
      <c r="AC576" s="106">
        <v>8371.32</v>
      </c>
      <c r="AD576" s="106">
        <v>8376.18</v>
      </c>
      <c r="AE576" s="106">
        <f>IF(AD576-AC576=0,"",AD576-AC576)</f>
        <v>4.8600000000005821</v>
      </c>
      <c r="AF576" s="106"/>
      <c r="AG576" s="106"/>
      <c r="AH576" s="106" t="str">
        <f>IF(AG576-AF576=0,"",AG576-AF576)</f>
        <v/>
      </c>
      <c r="AI576" s="106">
        <v>356</v>
      </c>
      <c r="AJ576" s="106"/>
      <c r="AK576" s="106">
        <v>200</v>
      </c>
      <c r="AL576" s="106">
        <v>165</v>
      </c>
      <c r="AM576" s="106">
        <f>IF((AK576+AJ576)-AL576=0,"",(AK576+AJ576)-AL576)</f>
        <v>35</v>
      </c>
      <c r="AN576" s="120">
        <f>IF(OR(AM576="",V576="",V576=0),"",ROUND(AM576/V576,2))</f>
        <v>5.36</v>
      </c>
      <c r="AO576" s="106" t="str">
        <f>IF(OR(Y576="",AM576="",AM576=0),"",ROUND(Y576/AM576,2))</f>
        <v/>
      </c>
      <c r="AP576" s="106" t="str">
        <f>IF(OR(AM576="",Y576="",Y576=0),"",ROUND(AM576/Y576,2))</f>
        <v/>
      </c>
      <c r="AQ576" s="106">
        <f>IF(OR(L576="",V576="",V576=0),"",ROUND(L576/V576,1))</f>
        <v>130.19999999999999</v>
      </c>
      <c r="AR576" s="106" t="str">
        <f>IF(OR('INFORME DIARIO MAQUINARIA'!$O576="",'INFORME DIARIO MAQUINARIA'!$AH576="",'INFORME DIARIO MAQUINARIA'!$AH576=0),"",ROUND('INFORME DIARIO MAQUINARIA'!$O576/'INFORME DIARIO MAQUINARIA'!$AH576,1))</f>
        <v/>
      </c>
      <c r="AS576" s="189">
        <f>IFERROR(IF(OR(V576="",AE576="",V576&lt;=0,AE576&lt;0),"",AE576/V576),"")</f>
        <v>0.74425727411967058</v>
      </c>
      <c r="AT576" s="106"/>
      <c r="AU576" s="106"/>
      <c r="AV576" s="106"/>
      <c r="AW576" s="106"/>
      <c r="AX576" s="106"/>
      <c r="AY576" s="106"/>
      <c r="AZ576" s="121"/>
    </row>
    <row r="577" spans="2:52" ht="45.75" hidden="1" customHeight="1" x14ac:dyDescent="0.25">
      <c r="B577" s="297">
        <v>46272</v>
      </c>
      <c r="C577" s="296" t="s">
        <v>110</v>
      </c>
      <c r="D577" s="278">
        <v>1</v>
      </c>
      <c r="E577" s="278" t="s">
        <v>187</v>
      </c>
      <c r="F577" s="278" t="s">
        <v>374</v>
      </c>
      <c r="G577" s="278">
        <v>12</v>
      </c>
      <c r="H577" s="278" t="s">
        <v>369</v>
      </c>
      <c r="I577" s="278"/>
      <c r="J577" s="278"/>
      <c r="K577" s="278" t="s">
        <v>373</v>
      </c>
      <c r="L577" s="106"/>
      <c r="M577" s="106">
        <v>120</v>
      </c>
      <c r="N577" s="106"/>
      <c r="O577" s="106"/>
      <c r="P577" s="280"/>
      <c r="Q577" s="214"/>
      <c r="R577" s="105"/>
      <c r="S577" s="108">
        <f>'INFORME DIARIO MAQUINARIA'!$R577-'INFORME DIARIO MAQUINARIA'!$Q577</f>
        <v>0</v>
      </c>
      <c r="T577" s="203">
        <v>8075.1</v>
      </c>
      <c r="U577" s="106">
        <v>8082.3</v>
      </c>
      <c r="V577" s="106">
        <f>IF(U577-T577=0,"",U577-T577)</f>
        <v>7.1999999999998181</v>
      </c>
      <c r="W577" s="106"/>
      <c r="X577" s="106"/>
      <c r="Y577" s="106" t="str">
        <f>IF(X577-W577=0,"",X577-W577)</f>
        <v/>
      </c>
      <c r="Z577" s="106"/>
      <c r="AA577" s="106"/>
      <c r="AB577" s="106">
        <f>'INFORME DIARIO MAQUINARIA'!$AA577-'INFORME DIARIO MAQUINARIA'!$Z577</f>
        <v>0</v>
      </c>
      <c r="AC577" s="106">
        <v>8076</v>
      </c>
      <c r="AD577" s="106">
        <v>8081.5</v>
      </c>
      <c r="AE577" s="106">
        <f>IF(AD577-AC577=0,"",AD577-AC577)</f>
        <v>5.5</v>
      </c>
      <c r="AF577" s="106"/>
      <c r="AG577" s="106"/>
      <c r="AH577" s="106" t="str">
        <f>IF(AG577-AF577=0,"",AG577-AF577)</f>
        <v/>
      </c>
      <c r="AI577" s="106">
        <v>165</v>
      </c>
      <c r="AJ577" s="106"/>
      <c r="AK577" s="106">
        <v>120</v>
      </c>
      <c r="AL577" s="106">
        <v>79</v>
      </c>
      <c r="AM577" s="106">
        <f>IF((AK577+AJ577)-AL577=0,"",(AK577+AJ577)-AL577)</f>
        <v>41</v>
      </c>
      <c r="AN577" s="120">
        <f>IF(OR(AM577="",V577="",V577=0),"",ROUND(AM577/V577,2))</f>
        <v>5.69</v>
      </c>
      <c r="AO577" s="106" t="str">
        <f>IF(OR(Y577="",AM577="",AM577=0),"",ROUND(Y577/AM577,2))</f>
        <v/>
      </c>
      <c r="AP577" s="106" t="str">
        <f>IF(OR(AM577="",Y577="",Y577=0),"",ROUND(AM577/Y577,2))</f>
        <v/>
      </c>
      <c r="AQ577" s="106" t="str">
        <f>IF(OR(L577="",V577="",V577=0),"",ROUND(L577/V577,1))</f>
        <v/>
      </c>
      <c r="AR577" s="106" t="str">
        <f>IF(OR('INFORME DIARIO MAQUINARIA'!$O577="",'INFORME DIARIO MAQUINARIA'!$AH577="",'INFORME DIARIO MAQUINARIA'!$AH577=0),"",ROUND('INFORME DIARIO MAQUINARIA'!$O577/'INFORME DIARIO MAQUINARIA'!$AH577,1))</f>
        <v/>
      </c>
      <c r="AS577" s="189">
        <f>IFERROR(IF(OR(V577="",AE577="",V577&lt;=0,AE577&lt;0),"",AE577/V577),"")</f>
        <v>0.76388888888890816</v>
      </c>
      <c r="AT577" s="106"/>
      <c r="AU577" s="106"/>
      <c r="AV577" s="106"/>
      <c r="AW577" s="106"/>
      <c r="AX577" s="106"/>
      <c r="AY577" s="106"/>
      <c r="AZ577" s="121"/>
    </row>
    <row r="578" spans="2:52" ht="45.75" hidden="1" customHeight="1" x14ac:dyDescent="0.25">
      <c r="B578" s="271">
        <v>46267</v>
      </c>
      <c r="C578" s="299" t="s">
        <v>57</v>
      </c>
      <c r="D578" s="204">
        <v>1</v>
      </c>
      <c r="E578" s="204" t="s">
        <v>228</v>
      </c>
      <c r="F578" s="204" t="s">
        <v>227</v>
      </c>
      <c r="G578" s="204"/>
      <c r="H578" s="204" t="s">
        <v>372</v>
      </c>
      <c r="I578" s="204"/>
      <c r="J578" s="204"/>
      <c r="K578" s="204" t="s">
        <v>322</v>
      </c>
      <c r="L578" s="204"/>
      <c r="M578" s="204"/>
      <c r="N578" s="204"/>
      <c r="O578" s="204"/>
      <c r="P578" s="225"/>
      <c r="Q578" s="205"/>
      <c r="R578" s="204"/>
      <c r="S578" s="204">
        <f>'INFORME DIARIO MAQUINARIA'!$R578-'INFORME DIARIO MAQUINARIA'!$Q578</f>
        <v>0</v>
      </c>
      <c r="T578" s="205"/>
      <c r="U578" s="105"/>
      <c r="V578" s="105"/>
      <c r="W578" s="105">
        <v>156169</v>
      </c>
      <c r="X578" s="105">
        <v>156174</v>
      </c>
      <c r="Y578" s="106">
        <f>IF(X578-W578=0,"",X578-W578)</f>
        <v>5</v>
      </c>
      <c r="Z578" s="106"/>
      <c r="AA578" s="106"/>
      <c r="AB578" s="106">
        <f>'INFORME DIARIO MAQUINARIA'!$AA578-'INFORME DIARIO MAQUINARIA'!$Z578</f>
        <v>0</v>
      </c>
      <c r="AC578" s="105"/>
      <c r="AD578" s="105"/>
      <c r="AE578" s="105"/>
      <c r="AF578" s="105"/>
      <c r="AG578" s="105"/>
      <c r="AH578" s="105"/>
      <c r="AI578" s="105"/>
      <c r="AJ578" s="105">
        <v>92</v>
      </c>
      <c r="AK578" s="105">
        <v>190</v>
      </c>
      <c r="AL578" s="105">
        <v>280</v>
      </c>
      <c r="AM578" s="106">
        <f>IF((AK578+AJ578)-AL578=0,"",(AK578+AJ578)-AL578)</f>
        <v>2</v>
      </c>
      <c r="AN578" s="151"/>
      <c r="AO578" s="106">
        <f>IF(OR(Y578="",AM578="",AM578=0),"",ROUND(Y578/AM578,2))</f>
        <v>2.5</v>
      </c>
      <c r="AP578" s="106">
        <f>IF(OR(AM578="",Y578="",Y578=0),"",ROUND(AM578/Y578,2))</f>
        <v>0.4</v>
      </c>
      <c r="AQ578" s="105"/>
      <c r="AR578" s="105"/>
      <c r="AS578" s="129"/>
      <c r="AT578" s="136"/>
      <c r="AU578" s="105"/>
      <c r="AV578" s="105"/>
      <c r="AW578" s="105"/>
      <c r="AX578" s="105"/>
      <c r="AY578" s="105"/>
      <c r="AZ578" s="105"/>
    </row>
    <row r="579" spans="2:52" ht="40.5" hidden="1" customHeight="1" x14ac:dyDescent="0.25">
      <c r="B579" s="297">
        <v>46272</v>
      </c>
      <c r="C579" s="296" t="s">
        <v>110</v>
      </c>
      <c r="D579" s="278">
        <v>1</v>
      </c>
      <c r="E579" s="278" t="s">
        <v>228</v>
      </c>
      <c r="F579" s="278" t="s">
        <v>354</v>
      </c>
      <c r="G579" s="276">
        <v>12</v>
      </c>
      <c r="H579" s="278" t="s">
        <v>369</v>
      </c>
      <c r="I579" s="278"/>
      <c r="J579" s="278"/>
      <c r="K579" s="276" t="s">
        <v>371</v>
      </c>
      <c r="L579" s="275"/>
      <c r="M579" s="275"/>
      <c r="N579" s="275">
        <v>5</v>
      </c>
      <c r="O579" s="275">
        <v>60</v>
      </c>
      <c r="P579" s="274"/>
      <c r="Q579" s="254"/>
      <c r="R579" s="253"/>
      <c r="S579" s="253">
        <f>'INFORME DIARIO MAQUINARIA'!$R579-'INFORME DIARIO MAQUINARIA'!$Q579</f>
        <v>0</v>
      </c>
      <c r="T579" s="203"/>
      <c r="U579" s="106"/>
      <c r="V579" s="106" t="str">
        <f>IF(U579-T579=0,"",U579-T579)</f>
        <v/>
      </c>
      <c r="W579" s="106">
        <v>156174</v>
      </c>
      <c r="X579" s="106">
        <v>156212</v>
      </c>
      <c r="Y579" s="106">
        <f>IF(X579-W579=0,"",X579-W579)</f>
        <v>38</v>
      </c>
      <c r="Z579" s="106"/>
      <c r="AA579" s="106"/>
      <c r="AB579" s="106">
        <f>'INFORME DIARIO MAQUINARIA'!$AA579-'INFORME DIARIO MAQUINARIA'!$Z579</f>
        <v>0</v>
      </c>
      <c r="AC579" s="106"/>
      <c r="AD579" s="106"/>
      <c r="AE579" s="106" t="str">
        <f>IF(AD579-AC579=0,"",AD579-AC579)</f>
        <v/>
      </c>
      <c r="AF579" s="106">
        <v>156190</v>
      </c>
      <c r="AG579" s="106">
        <v>156198</v>
      </c>
      <c r="AH579" s="106">
        <f>IF(AG579-AF579=0,"",AG579-AF579)</f>
        <v>8</v>
      </c>
      <c r="AI579" s="106">
        <v>305</v>
      </c>
      <c r="AJ579" s="106"/>
      <c r="AK579" s="106">
        <v>280</v>
      </c>
      <c r="AL579" s="106">
        <v>262</v>
      </c>
      <c r="AM579" s="106">
        <f>IF((AK579+AJ579)-AL579=0,"",(AK579+AJ579)-AL579)</f>
        <v>18</v>
      </c>
      <c r="AN579" s="120" t="str">
        <f>IF(OR(AM579="",V579="",V579=0),"",ROUND(AM579/V579,2))</f>
        <v/>
      </c>
      <c r="AO579" s="106">
        <f>IF(OR(Y579="",AM579="",AM579=0),"",ROUND(Y579/AM579,2))</f>
        <v>2.11</v>
      </c>
      <c r="AP579" s="106">
        <f>IF(OR(AM579="",Y579="",Y579=0),"",ROUND(AM579/Y579,2))</f>
        <v>0.47</v>
      </c>
      <c r="AQ579" s="106" t="str">
        <f>IF(OR(L579="",V579="",V579=0),"",ROUND(L579/V579,1))</f>
        <v/>
      </c>
      <c r="AR579" s="106">
        <f>IF(OR('INFORME DIARIO MAQUINARIA'!$O579="",'INFORME DIARIO MAQUINARIA'!$AH579="",'INFORME DIARIO MAQUINARIA'!$AH579=0),"",ROUND('INFORME DIARIO MAQUINARIA'!$O579/'INFORME DIARIO MAQUINARIA'!$AH579,1))</f>
        <v>7.5</v>
      </c>
      <c r="AS579" s="189" t="str">
        <f>IFERROR(IF(OR(V579="",AE579="",V579&lt;=0,AE579&lt;0),"",AE579/V579),"")</f>
        <v/>
      </c>
      <c r="AT579" s="106"/>
      <c r="AU579" s="106"/>
      <c r="AV579" s="106"/>
      <c r="AW579" s="106"/>
      <c r="AX579" s="106"/>
      <c r="AY579" s="106"/>
      <c r="AZ579" s="121"/>
    </row>
    <row r="580" spans="2:52" ht="42.75" hidden="1" customHeight="1" thickBot="1" x14ac:dyDescent="0.3">
      <c r="B580" s="297">
        <v>46272</v>
      </c>
      <c r="C580" s="296" t="s">
        <v>110</v>
      </c>
      <c r="D580" s="278">
        <v>1</v>
      </c>
      <c r="E580" s="278" t="s">
        <v>100</v>
      </c>
      <c r="F580" s="278" t="s">
        <v>370</v>
      </c>
      <c r="G580" s="278">
        <v>12</v>
      </c>
      <c r="H580" s="278" t="s">
        <v>369</v>
      </c>
      <c r="I580" s="278"/>
      <c r="J580" s="278"/>
      <c r="K580" s="278" t="s">
        <v>368</v>
      </c>
      <c r="L580" s="106"/>
      <c r="M580" s="106"/>
      <c r="N580" s="106">
        <v>5</v>
      </c>
      <c r="O580" s="106">
        <v>60</v>
      </c>
      <c r="P580" s="280"/>
      <c r="Q580" s="214"/>
      <c r="R580" s="105"/>
      <c r="S580" s="105">
        <f>'INFORME DIARIO MAQUINARIA'!$R580-'INFORME DIARIO MAQUINARIA'!$Q580</f>
        <v>0</v>
      </c>
      <c r="T580" s="203"/>
      <c r="U580" s="106"/>
      <c r="V580" s="106" t="str">
        <f>IF(U580-T580=0,"",U580-T580)</f>
        <v/>
      </c>
      <c r="W580" s="106"/>
      <c r="X580" s="106"/>
      <c r="Y580" s="106" t="str">
        <f>IF(X580-W580=0,"",X580-W580)</f>
        <v/>
      </c>
      <c r="Z580" s="106"/>
      <c r="AA580" s="106"/>
      <c r="AB580" s="106">
        <f>'INFORME DIARIO MAQUINARIA'!$AA580-'INFORME DIARIO MAQUINARIA'!$Z580</f>
        <v>0</v>
      </c>
      <c r="AC580" s="106"/>
      <c r="AD580" s="106"/>
      <c r="AE580" s="106" t="str">
        <f>IF(AD580-AC580=0,"",AD580-AC580)</f>
        <v/>
      </c>
      <c r="AF580" s="106"/>
      <c r="AG580" s="106"/>
      <c r="AH580" s="106" t="str">
        <f>IF(AG580-AF580=0,"",AG580-AF580)</f>
        <v/>
      </c>
      <c r="AI580" s="106"/>
      <c r="AJ580" s="106"/>
      <c r="AK580" s="106"/>
      <c r="AL580" s="106"/>
      <c r="AM580" s="106" t="str">
        <f>IF((AK580+AJ580)-AL580=0,"",(AK580+AJ580)-AL580)</f>
        <v/>
      </c>
      <c r="AN580" s="120" t="str">
        <f>IF(OR(AM580="",V580="",V580=0),"",ROUND(AM580/V580,2))</f>
        <v/>
      </c>
      <c r="AO580" s="106" t="str">
        <f>IF(OR(Y580="",AM580="",AM580=0),"",ROUND(Y580/AM580,2))</f>
        <v/>
      </c>
      <c r="AP580" s="106" t="str">
        <f>IF(OR(AM580="",Y580="",Y580=0),"",ROUND(AM580/Y580,2))</f>
        <v/>
      </c>
      <c r="AQ580" s="106" t="str">
        <f>IF(OR(L580="",V580="",V580=0),"",ROUND(L580/V580,1))</f>
        <v/>
      </c>
      <c r="AR580" s="106" t="str">
        <f>IF(OR('INFORME DIARIO MAQUINARIA'!$O580="",'INFORME DIARIO MAQUINARIA'!$AH580="",'INFORME DIARIO MAQUINARIA'!$AH580=0),"",ROUND('INFORME DIARIO MAQUINARIA'!$O580/'INFORME DIARIO MAQUINARIA'!$AH580,1))</f>
        <v/>
      </c>
      <c r="AS580" s="189" t="str">
        <f>IFERROR(IF(OR(V580="",AE580="",V580&lt;=0,AE580&lt;0),"",AE580/V580),"")</f>
        <v/>
      </c>
      <c r="AT580" s="106"/>
      <c r="AU580" s="106"/>
      <c r="AV580" s="106"/>
      <c r="AW580" s="106"/>
      <c r="AX580" s="106"/>
      <c r="AY580" s="106"/>
      <c r="AZ580" s="121"/>
    </row>
    <row r="581" spans="2:52" ht="41.25" hidden="1" customHeight="1" x14ac:dyDescent="0.25">
      <c r="B581" s="252">
        <v>46273</v>
      </c>
      <c r="C581" s="248" t="s">
        <v>59</v>
      </c>
      <c r="D581" s="248">
        <v>1</v>
      </c>
      <c r="E581" s="248" t="s">
        <v>367</v>
      </c>
      <c r="F581" s="248" t="s">
        <v>169</v>
      </c>
      <c r="G581" s="248">
        <v>7</v>
      </c>
      <c r="H581" s="248" t="s">
        <v>366</v>
      </c>
      <c r="I581" s="248">
        <v>262</v>
      </c>
      <c r="J581" s="248"/>
      <c r="K581" s="248" t="s">
        <v>365</v>
      </c>
      <c r="L581" s="248">
        <v>1661</v>
      </c>
      <c r="M581" s="248"/>
      <c r="N581" s="248"/>
      <c r="O581" s="248"/>
      <c r="P581" s="247"/>
      <c r="Q581" s="246"/>
      <c r="R581" s="245"/>
      <c r="S581" s="245">
        <f>'INFORME DIARIO MAQUINARIA'!$R581-'INFORME DIARIO MAQUINARIA'!$Q581</f>
        <v>0</v>
      </c>
      <c r="T581" s="203">
        <v>2954.5</v>
      </c>
      <c r="U581" s="106">
        <v>2960</v>
      </c>
      <c r="V581" s="106">
        <f>IF(U581-T581=0,"",U581-T581)</f>
        <v>5.5</v>
      </c>
      <c r="W581" s="106"/>
      <c r="X581" s="106"/>
      <c r="Y581" s="106" t="str">
        <f>IF(X581-W581=0,"",X581-W581)</f>
        <v/>
      </c>
      <c r="Z581" s="106"/>
      <c r="AA581" s="106"/>
      <c r="AB581" s="106">
        <f>'INFORME DIARIO MAQUINARIA'!$AA581-'INFORME DIARIO MAQUINARIA'!$Z581</f>
        <v>0</v>
      </c>
      <c r="AC581" s="106">
        <v>2955.3</v>
      </c>
      <c r="AD581" s="106">
        <v>2959</v>
      </c>
      <c r="AE581" s="106">
        <f>IF(AD581-AC581=0,"",AD581-AC581)</f>
        <v>3.6999999999998181</v>
      </c>
      <c r="AF581" s="106"/>
      <c r="AG581" s="106"/>
      <c r="AH581" s="106" t="str">
        <f>IF(AG581-AF581=0,"",AG581-AF581)</f>
        <v/>
      </c>
      <c r="AI581" s="106">
        <v>300</v>
      </c>
      <c r="AJ581" s="106"/>
      <c r="AK581" s="106">
        <v>118</v>
      </c>
      <c r="AL581" s="106">
        <v>40</v>
      </c>
      <c r="AM581" s="106">
        <f>IF((AK581+AJ581)-AL581=0,"",(AK581+AJ581)-AL581)</f>
        <v>78</v>
      </c>
      <c r="AN581" s="120">
        <f>IF(OR(AM581="",V581="",V581=0),"",ROUND(AM581/V581,2))</f>
        <v>14.18</v>
      </c>
      <c r="AO581" s="106" t="str">
        <f>IF(OR(Y581="",AM581="",AM581=0),"",ROUND(Y581/AM581,2))</f>
        <v/>
      </c>
      <c r="AP581" s="106" t="str">
        <f>IF(OR(AM581="",Y581="",Y581=0),"",ROUND(AM581/Y581,2))</f>
        <v/>
      </c>
      <c r="AQ581" s="106">
        <f>IF(OR(L581="",V581="",V581=0),"",ROUND(L581/V581,1))</f>
        <v>302</v>
      </c>
      <c r="AR581" s="106" t="str">
        <f>IF(OR('INFORME DIARIO MAQUINARIA'!$O581="",'INFORME DIARIO MAQUINARIA'!$AH581="",'INFORME DIARIO MAQUINARIA'!$AH581=0),"",ROUND('INFORME DIARIO MAQUINARIA'!$O581/'INFORME DIARIO MAQUINARIA'!$AH581,1))</f>
        <v/>
      </c>
      <c r="AS581" s="189">
        <f>IFERROR(IF(OR(V581="",AE581="",V581&lt;=0,AE581&lt;0),"",AE581/V581),"")</f>
        <v>0.67272727272723964</v>
      </c>
      <c r="AT581" s="106" t="s">
        <v>364</v>
      </c>
      <c r="AU581" s="106"/>
      <c r="AV581" s="106"/>
      <c r="AW581" s="106"/>
      <c r="AX581" s="106"/>
      <c r="AY581" s="106"/>
      <c r="AZ581" s="121"/>
    </row>
    <row r="582" spans="2:52" ht="45" hidden="1" customHeight="1" x14ac:dyDescent="0.25">
      <c r="B582" s="268">
        <v>46273</v>
      </c>
      <c r="C582" s="201" t="s">
        <v>59</v>
      </c>
      <c r="D582" s="201">
        <v>1</v>
      </c>
      <c r="E582" s="201" t="s">
        <v>131</v>
      </c>
      <c r="F582" s="201" t="s">
        <v>130</v>
      </c>
      <c r="G582" s="201">
        <v>7</v>
      </c>
      <c r="H582" s="201" t="s">
        <v>363</v>
      </c>
      <c r="I582" s="201">
        <v>262</v>
      </c>
      <c r="J582" s="201"/>
      <c r="K582" s="201" t="s">
        <v>157</v>
      </c>
      <c r="L582" s="201"/>
      <c r="M582" s="201"/>
      <c r="N582" s="201">
        <v>6</v>
      </c>
      <c r="O582" s="201">
        <v>72</v>
      </c>
      <c r="P582" s="209"/>
      <c r="Q582" s="205"/>
      <c r="R582" s="204"/>
      <c r="S582" s="204">
        <f>'INFORME DIARIO MAQUINARIA'!$R582-'INFORME DIARIO MAQUINARIA'!$Q582</f>
        <v>0</v>
      </c>
      <c r="T582" s="203"/>
      <c r="U582" s="106"/>
      <c r="V582" s="106" t="str">
        <f>IF(U582-T582=0,"",U582-T582)</f>
        <v/>
      </c>
      <c r="W582" s="106">
        <v>16948</v>
      </c>
      <c r="X582" s="106">
        <v>17006</v>
      </c>
      <c r="Y582" s="106">
        <f>IF(X582-W582=0,"",X582-W582)</f>
        <v>58</v>
      </c>
      <c r="Z582" s="106"/>
      <c r="AA582" s="106"/>
      <c r="AB582" s="106">
        <f>'INFORME DIARIO MAQUINARIA'!$AA582-'INFORME DIARIO MAQUINARIA'!$Z582</f>
        <v>0</v>
      </c>
      <c r="AC582" s="106"/>
      <c r="AD582" s="106"/>
      <c r="AE582" s="106" t="str">
        <f>IF(AD582-AC582=0,"",AD582-AC582)</f>
        <v/>
      </c>
      <c r="AF582" s="106">
        <v>16955</v>
      </c>
      <c r="AG582" s="106">
        <v>17001</v>
      </c>
      <c r="AH582" s="106">
        <f>IF(AG582-AF582=0,"",AG582-AF582)</f>
        <v>46</v>
      </c>
      <c r="AI582" s="106">
        <v>230</v>
      </c>
      <c r="AJ582" s="106"/>
      <c r="AK582" s="106">
        <v>230</v>
      </c>
      <c r="AL582" s="106">
        <v>210</v>
      </c>
      <c r="AM582" s="106">
        <f>IF((AK582+AJ582)-AL582=0,"",(AK582+AJ582)-AL582)</f>
        <v>20</v>
      </c>
      <c r="AN582" s="120" t="str">
        <f>IF(OR(AM582="",V582="",V582=0),"",ROUND(AM582/V582,2))</f>
        <v/>
      </c>
      <c r="AO582" s="106">
        <f>IF(OR(Y582="",AM582="",AM582=0),"",ROUND(Y582/AM582,2))</f>
        <v>2.9</v>
      </c>
      <c r="AP582" s="106">
        <f>IF(OR(AM582="",Y582="",Y582=0),"",ROUND(AM582/Y582,2))</f>
        <v>0.34</v>
      </c>
      <c r="AQ582" s="106" t="str">
        <f>IF(OR(L582="",V582="",V582=0),"",ROUND(L582/V582,1))</f>
        <v/>
      </c>
      <c r="AR582" s="106">
        <f>IF(OR('INFORME DIARIO MAQUINARIA'!$O582="",'INFORME DIARIO MAQUINARIA'!$AH582="",'INFORME DIARIO MAQUINARIA'!$AH582=0),"",ROUND('INFORME DIARIO MAQUINARIA'!$O582/'INFORME DIARIO MAQUINARIA'!$AH582,1))</f>
        <v>1.6</v>
      </c>
      <c r="AS582" s="189" t="str">
        <f>IFERROR(IF(OR(V582="",AE582="",V582&lt;=0,AE582&lt;0),"",AE582/V582),"")</f>
        <v/>
      </c>
      <c r="AT582" s="106"/>
      <c r="AU582" s="106"/>
      <c r="AV582" s="106"/>
      <c r="AW582" s="106"/>
      <c r="AX582" s="106"/>
      <c r="AY582" s="106"/>
      <c r="AZ582" s="121"/>
    </row>
    <row r="583" spans="2:52" ht="42.75" hidden="1" customHeight="1" thickBot="1" x14ac:dyDescent="0.3">
      <c r="B583" s="268">
        <v>46273</v>
      </c>
      <c r="C583" s="270" t="s">
        <v>59</v>
      </c>
      <c r="D583" s="270">
        <v>1</v>
      </c>
      <c r="E583" s="270" t="s">
        <v>187</v>
      </c>
      <c r="F583" s="270" t="s">
        <v>202</v>
      </c>
      <c r="G583" s="270">
        <v>7</v>
      </c>
      <c r="H583" s="270" t="s">
        <v>363</v>
      </c>
      <c r="I583" s="270">
        <v>262</v>
      </c>
      <c r="J583" s="270"/>
      <c r="K583" s="270" t="s">
        <v>362</v>
      </c>
      <c r="L583" s="270"/>
      <c r="M583" s="270">
        <v>72</v>
      </c>
      <c r="N583" s="270"/>
      <c r="O583" s="270"/>
      <c r="P583" s="269"/>
      <c r="Q583" s="246"/>
      <c r="R583" s="245"/>
      <c r="S583" s="298">
        <f>'INFORME DIARIO MAQUINARIA'!$R583-'INFORME DIARIO MAQUINARIA'!$Q583</f>
        <v>0</v>
      </c>
      <c r="T583" s="203">
        <v>8082.3</v>
      </c>
      <c r="U583" s="106">
        <v>8087.6</v>
      </c>
      <c r="V583" s="106">
        <f>IF(U583-T583=0,"",U583-T583)</f>
        <v>5.3000000000001819</v>
      </c>
      <c r="W583" s="106"/>
      <c r="X583" s="106"/>
      <c r="Y583" s="106" t="str">
        <f>IF(X583-W583=0,"",X583-W583)</f>
        <v/>
      </c>
      <c r="Z583" s="106"/>
      <c r="AA583" s="106"/>
      <c r="AB583" s="106">
        <f>'INFORME DIARIO MAQUINARIA'!$AA583-'INFORME DIARIO MAQUINARIA'!$Z583</f>
        <v>0</v>
      </c>
      <c r="AC583" s="106">
        <v>8082.8</v>
      </c>
      <c r="AD583" s="106">
        <v>8087.1</v>
      </c>
      <c r="AE583" s="106">
        <f>IF(AD583-AC583=0,"",AD583-AC583)</f>
        <v>4.3000000000001819</v>
      </c>
      <c r="AF583" s="106"/>
      <c r="AG583" s="106"/>
      <c r="AH583" s="106" t="str">
        <f>IF(AG583-AF583=0,"",AG583-AF583)</f>
        <v/>
      </c>
      <c r="AI583" s="106">
        <v>165</v>
      </c>
      <c r="AJ583" s="106"/>
      <c r="AK583" s="106">
        <v>79</v>
      </c>
      <c r="AL583" s="106">
        <v>48.5</v>
      </c>
      <c r="AM583" s="106">
        <f>IF((AK583+AJ583)-AL583=0,"",(AK583+AJ583)-AL583)</f>
        <v>30.5</v>
      </c>
      <c r="AN583" s="120">
        <f>IF(OR(AM583="",V583="",V583=0),"",ROUND(AM583/V583,2))</f>
        <v>5.75</v>
      </c>
      <c r="AO583" s="106" t="str">
        <f>IF(OR(Y583="",AM583="",AM583=0),"",ROUND(Y583/AM583,2))</f>
        <v/>
      </c>
      <c r="AP583" s="106" t="str">
        <f>IF(OR(AM583="",Y583="",Y583=0),"",ROUND(AM583/Y583,2))</f>
        <v/>
      </c>
      <c r="AQ583" s="106" t="str">
        <f>IF(OR(L583="",V583="",V583=0),"",ROUND(L583/V583,1))</f>
        <v/>
      </c>
      <c r="AR583" s="106" t="str">
        <f>IF(OR('INFORME DIARIO MAQUINARIA'!$O583="",'INFORME DIARIO MAQUINARIA'!$AH583="",'INFORME DIARIO MAQUINARIA'!$AH583=0),"",ROUND('INFORME DIARIO MAQUINARIA'!$O583/'INFORME DIARIO MAQUINARIA'!$AH583,1))</f>
        <v/>
      </c>
      <c r="AS583" s="189">
        <f>IFERROR(IF(OR(V583="",AE583="",V583&lt;=0,AE583&lt;0),"",AE583/V583),"")</f>
        <v>0.81132075471698761</v>
      </c>
      <c r="AT583" s="106"/>
      <c r="AU583" s="106"/>
      <c r="AV583" s="106"/>
      <c r="AW583" s="106"/>
      <c r="AX583" s="106"/>
      <c r="AY583" s="106"/>
      <c r="AZ583" s="121"/>
    </row>
    <row r="584" spans="2:52" ht="40.5" hidden="1" customHeight="1" x14ac:dyDescent="0.25">
      <c r="B584" s="267">
        <v>46273</v>
      </c>
      <c r="C584" s="266" t="s">
        <v>59</v>
      </c>
      <c r="D584" s="264">
        <v>1</v>
      </c>
      <c r="E584" s="264" t="s">
        <v>170</v>
      </c>
      <c r="F584" s="264" t="s">
        <v>263</v>
      </c>
      <c r="G584" s="264">
        <v>13</v>
      </c>
      <c r="H584" s="264" t="s">
        <v>359</v>
      </c>
      <c r="I584" s="264">
        <v>245</v>
      </c>
      <c r="J584" s="264"/>
      <c r="K584" s="264" t="s">
        <v>361</v>
      </c>
      <c r="L584" s="251">
        <v>1840</v>
      </c>
      <c r="M584" s="251"/>
      <c r="N584" s="251"/>
      <c r="O584" s="251"/>
      <c r="P584" s="250"/>
      <c r="Q584" s="214"/>
      <c r="R584" s="105"/>
      <c r="S584" s="105">
        <f>'INFORME DIARIO MAQUINARIA'!$R584-'INFORME DIARIO MAQUINARIA'!$Q584</f>
        <v>0</v>
      </c>
      <c r="T584" s="203">
        <v>2026.7</v>
      </c>
      <c r="U584" s="106">
        <v>2033.3</v>
      </c>
      <c r="V584" s="106">
        <f>IF(U584-T584=0,"",U584-T584)</f>
        <v>6.5999999999999091</v>
      </c>
      <c r="W584" s="106"/>
      <c r="X584" s="106"/>
      <c r="Y584" s="106" t="str">
        <f>IF(X584-W584=0,"",X584-W584)</f>
        <v/>
      </c>
      <c r="Z584" s="106"/>
      <c r="AA584" s="106"/>
      <c r="AB584" s="106">
        <f>'INFORME DIARIO MAQUINARIA'!$AA584-'INFORME DIARIO MAQUINARIA'!$Z584</f>
        <v>0</v>
      </c>
      <c r="AC584" s="106">
        <v>2026.7</v>
      </c>
      <c r="AD584" s="106">
        <v>2032.7</v>
      </c>
      <c r="AE584" s="106">
        <f>IF(AD584-AC584=0,"",AD584-AC584)</f>
        <v>6</v>
      </c>
      <c r="AF584" s="106"/>
      <c r="AG584" s="106"/>
      <c r="AH584" s="106" t="str">
        <f>IF(AG584-AF584=0,"",AG584-AF584)</f>
        <v/>
      </c>
      <c r="AI584" s="106">
        <v>220</v>
      </c>
      <c r="AJ584" s="106"/>
      <c r="AK584" s="106">
        <v>150</v>
      </c>
      <c r="AL584" s="106">
        <v>41</v>
      </c>
      <c r="AM584" s="106">
        <f>IF((AK584+AJ584)-AL584=0,"",(AK584+AJ584)-AL584)</f>
        <v>109</v>
      </c>
      <c r="AN584" s="120">
        <f>IF(OR(AM584="",V584="",V584=0),"",ROUND(AM584/V584,2))</f>
        <v>16.52</v>
      </c>
      <c r="AO584" s="106" t="str">
        <f>IF(OR(Y584="",AM584="",AM584=0),"",ROUND(Y584/AM584,2))</f>
        <v/>
      </c>
      <c r="AP584" s="106" t="str">
        <f>IF(OR(AM584="",Y584="",Y584=0),"",ROUND(AM584/Y584,2))</f>
        <v/>
      </c>
      <c r="AQ584" s="106">
        <f>IF(OR(L584="",V584="",V584=0),"",ROUND(L584/V584,1))</f>
        <v>278.8</v>
      </c>
      <c r="AR584" s="106" t="str">
        <f>IF(OR('INFORME DIARIO MAQUINARIA'!$O584="",'INFORME DIARIO MAQUINARIA'!$AH584="",'INFORME DIARIO MAQUINARIA'!$AH584=0),"",ROUND('INFORME DIARIO MAQUINARIA'!$O584/'INFORME DIARIO MAQUINARIA'!$AH584,1))</f>
        <v/>
      </c>
      <c r="AS584" s="189">
        <f>IFERROR(IF(OR(V584="",AE584="",V584&lt;=0,AE584&lt;0),"",AE584/V584),"")</f>
        <v>0.90909090909092161</v>
      </c>
      <c r="AT584" s="106"/>
      <c r="AU584" s="106"/>
      <c r="AV584" s="106"/>
      <c r="AW584" s="106"/>
      <c r="AX584" s="106"/>
      <c r="AY584" s="106"/>
      <c r="AZ584" s="121"/>
    </row>
    <row r="585" spans="2:52" ht="39.75" hidden="1" customHeight="1" x14ac:dyDescent="0.25">
      <c r="B585" s="297">
        <v>46273</v>
      </c>
      <c r="C585" s="296" t="s">
        <v>59</v>
      </c>
      <c r="D585" s="278">
        <v>1</v>
      </c>
      <c r="E585" s="278" t="s">
        <v>76</v>
      </c>
      <c r="F585" s="278" t="s">
        <v>75</v>
      </c>
      <c r="G585" s="276">
        <v>13</v>
      </c>
      <c r="H585" s="278" t="s">
        <v>359</v>
      </c>
      <c r="I585" s="278">
        <v>245</v>
      </c>
      <c r="J585" s="278"/>
      <c r="K585" s="278" t="s">
        <v>157</v>
      </c>
      <c r="L585" s="275"/>
      <c r="M585" s="275"/>
      <c r="N585" s="275">
        <v>5</v>
      </c>
      <c r="O585" s="275">
        <v>40</v>
      </c>
      <c r="P585" s="274"/>
      <c r="Q585" s="254"/>
      <c r="R585" s="253"/>
      <c r="S585" s="253">
        <f>'INFORME DIARIO MAQUINARIA'!$R585-'INFORME DIARIO MAQUINARIA'!$Q585</f>
        <v>0</v>
      </c>
      <c r="T585" s="203"/>
      <c r="U585" s="106"/>
      <c r="V585" s="106" t="str">
        <f>IF(U585-T585=0,"",U585-T585)</f>
        <v/>
      </c>
      <c r="W585" s="106">
        <v>271899</v>
      </c>
      <c r="X585" s="106">
        <v>271977</v>
      </c>
      <c r="Y585" s="106">
        <f>IF(X585-W585=0,"",X585-W585)</f>
        <v>78</v>
      </c>
      <c r="Z585" s="106"/>
      <c r="AA585" s="106"/>
      <c r="AB585" s="106">
        <f>'INFORME DIARIO MAQUINARIA'!$AA585-'INFORME DIARIO MAQUINARIA'!$Z585</f>
        <v>0</v>
      </c>
      <c r="AC585" s="106"/>
      <c r="AD585" s="106"/>
      <c r="AE585" s="106" t="str">
        <f>IF(AD585-AC585=0,"",AD585-AC585)</f>
        <v/>
      </c>
      <c r="AF585" s="106">
        <v>271915</v>
      </c>
      <c r="AG585" s="106">
        <v>271963</v>
      </c>
      <c r="AH585" s="106">
        <f>IF(AG585-AF585=0,"",AG585-AF585)</f>
        <v>48</v>
      </c>
      <c r="AI585" s="106">
        <v>200</v>
      </c>
      <c r="AJ585" s="106"/>
      <c r="AK585" s="106">
        <v>160</v>
      </c>
      <c r="AL585" s="106">
        <v>138</v>
      </c>
      <c r="AM585" s="106">
        <f>IF((AK585+AJ585)-AL585=0,"",(AK585+AJ585)-AL585)</f>
        <v>22</v>
      </c>
      <c r="AN585" s="120" t="str">
        <f>IF(OR(AM585="",V585="",V585=0),"",ROUND(AM585/V585,2))</f>
        <v/>
      </c>
      <c r="AO585" s="106">
        <f>IF(OR(Y585="",AM585="",AM585=0),"",ROUND(Y585/AM585,2))</f>
        <v>3.55</v>
      </c>
      <c r="AP585" s="106">
        <f>IF(OR(AM585="",Y585="",Y585=0),"",ROUND(AM585/Y585,2))</f>
        <v>0.28000000000000003</v>
      </c>
      <c r="AQ585" s="106" t="str">
        <f>IF(OR(L585="",V585="",V585=0),"",ROUND(L585/V585,1))</f>
        <v/>
      </c>
      <c r="AR585" s="106">
        <f>IF(OR('INFORME DIARIO MAQUINARIA'!$O585="",'INFORME DIARIO MAQUINARIA'!$AH585="",'INFORME DIARIO MAQUINARIA'!$AH585=0),"",ROUND('INFORME DIARIO MAQUINARIA'!$O585/'INFORME DIARIO MAQUINARIA'!$AH585,1))</f>
        <v>0.8</v>
      </c>
      <c r="AS585" s="189" t="str">
        <f>IFERROR(IF(OR(V585="",AE585="",V585&lt;=0,AE585&lt;0),"",AE585/V585),"")</f>
        <v/>
      </c>
      <c r="AT585" s="106"/>
      <c r="AU585" s="106"/>
      <c r="AV585" s="106"/>
      <c r="AW585" s="106"/>
      <c r="AX585" s="106"/>
      <c r="AY585" s="106"/>
      <c r="AZ585" s="121"/>
    </row>
    <row r="586" spans="2:52" ht="39" hidden="1" customHeight="1" x14ac:dyDescent="0.25">
      <c r="B586" s="297">
        <v>46273</v>
      </c>
      <c r="C586" s="296" t="s">
        <v>59</v>
      </c>
      <c r="D586" s="278">
        <v>1</v>
      </c>
      <c r="E586" s="278" t="s">
        <v>155</v>
      </c>
      <c r="F586" s="278" t="s">
        <v>81</v>
      </c>
      <c r="G586" s="278">
        <v>13</v>
      </c>
      <c r="H586" s="278" t="s">
        <v>359</v>
      </c>
      <c r="I586" s="278">
        <v>245</v>
      </c>
      <c r="J586" s="278"/>
      <c r="K586" s="278" t="s">
        <v>157</v>
      </c>
      <c r="L586" s="106"/>
      <c r="M586" s="106"/>
      <c r="N586" s="106">
        <v>5</v>
      </c>
      <c r="O586" s="106">
        <v>40</v>
      </c>
      <c r="P586" s="280"/>
      <c r="Q586" s="214"/>
      <c r="R586" s="105"/>
      <c r="S586" s="105">
        <f>'INFORME DIARIO MAQUINARIA'!$R586-'INFORME DIARIO MAQUINARIA'!$Q586</f>
        <v>0</v>
      </c>
      <c r="T586" s="203"/>
      <c r="U586" s="106"/>
      <c r="V586" s="106" t="str">
        <f>IF(U586-T586=0,"",U586-T586)</f>
        <v/>
      </c>
      <c r="W586" s="106">
        <v>208152</v>
      </c>
      <c r="X586" s="106">
        <v>208216</v>
      </c>
      <c r="Y586" s="106">
        <f>IF(X586-W586=0,"",X586-W586)</f>
        <v>64</v>
      </c>
      <c r="Z586" s="106"/>
      <c r="AA586" s="106"/>
      <c r="AB586" s="106">
        <f>'INFORME DIARIO MAQUINARIA'!$AA586-'INFORME DIARIO MAQUINARIA'!$Z586</f>
        <v>0</v>
      </c>
      <c r="AC586" s="106"/>
      <c r="AD586" s="106"/>
      <c r="AE586" s="106" t="str">
        <f>IF(AD586-AC586=0,"",AD586-AC586)</f>
        <v/>
      </c>
      <c r="AF586" s="106">
        <v>208167</v>
      </c>
      <c r="AG586" s="106">
        <v>208201</v>
      </c>
      <c r="AH586" s="106">
        <f>IF(AG586-AF586=0,"",AG586-AF586)</f>
        <v>34</v>
      </c>
      <c r="AI586" s="106">
        <v>200</v>
      </c>
      <c r="AJ586" s="106"/>
      <c r="AK586" s="106">
        <v>200</v>
      </c>
      <c r="AL586" s="106">
        <v>170</v>
      </c>
      <c r="AM586" s="106">
        <f>IF((AK586+AJ586)-AL586=0,"",(AK586+AJ586)-AL586)</f>
        <v>30</v>
      </c>
      <c r="AN586" s="120" t="str">
        <f>IF(OR(AM586="",V586="",V586=0),"",ROUND(AM586/V586,2))</f>
        <v/>
      </c>
      <c r="AO586" s="106">
        <f>IF(OR(Y586="",AM586="",AM586=0),"",ROUND(Y586/AM586,2))</f>
        <v>2.13</v>
      </c>
      <c r="AP586" s="106">
        <f>IF(OR(AM586="",Y586="",Y586=0),"",ROUND(AM586/Y586,2))</f>
        <v>0.47</v>
      </c>
      <c r="AQ586" s="106" t="str">
        <f>IF(OR(L586="",V586="",V586=0),"",ROUND(L586/V586,1))</f>
        <v/>
      </c>
      <c r="AR586" s="106">
        <f>IF(OR('INFORME DIARIO MAQUINARIA'!$O586="",'INFORME DIARIO MAQUINARIA'!$AH586="",'INFORME DIARIO MAQUINARIA'!$AH586=0),"",ROUND('INFORME DIARIO MAQUINARIA'!$O586/'INFORME DIARIO MAQUINARIA'!$AH586,1))</f>
        <v>1.2</v>
      </c>
      <c r="AS586" s="189" t="str">
        <f>IFERROR(IF(OR(V586="",AE586="",V586&lt;=0,AE586&lt;0),"",AE586/V586),"")</f>
        <v/>
      </c>
      <c r="AT586" s="106"/>
      <c r="AU586" s="106"/>
      <c r="AV586" s="106"/>
      <c r="AW586" s="106"/>
      <c r="AX586" s="106"/>
      <c r="AY586" s="106"/>
      <c r="AZ586" s="121"/>
    </row>
    <row r="587" spans="2:52" ht="50.25" hidden="1" customHeight="1" thickBot="1" x14ac:dyDescent="0.3">
      <c r="B587" s="297">
        <v>46273</v>
      </c>
      <c r="C587" s="296" t="s">
        <v>59</v>
      </c>
      <c r="D587" s="278">
        <v>1</v>
      </c>
      <c r="E587" s="278" t="s">
        <v>89</v>
      </c>
      <c r="F587" s="278" t="s">
        <v>360</v>
      </c>
      <c r="G587" s="276">
        <v>13</v>
      </c>
      <c r="H587" s="278" t="s">
        <v>359</v>
      </c>
      <c r="I587" s="278">
        <v>245</v>
      </c>
      <c r="J587" s="278"/>
      <c r="K587" s="278" t="s">
        <v>182</v>
      </c>
      <c r="L587" s="275"/>
      <c r="M587" s="275">
        <v>80</v>
      </c>
      <c r="N587" s="275"/>
      <c r="O587" s="275"/>
      <c r="P587" s="274"/>
      <c r="Q587" s="254"/>
      <c r="R587" s="253"/>
      <c r="S587" s="173">
        <f>'INFORME DIARIO MAQUINARIA'!$R587-'INFORME DIARIO MAQUINARIA'!$Q587</f>
        <v>0</v>
      </c>
      <c r="T587" s="203">
        <v>768.2</v>
      </c>
      <c r="U587" s="106">
        <v>771.8</v>
      </c>
      <c r="V587" s="106">
        <f>IF(U587-T587=0,"",U587-T587)</f>
        <v>3.5999999999999091</v>
      </c>
      <c r="W587" s="106"/>
      <c r="X587" s="106"/>
      <c r="Y587" s="106" t="str">
        <f>IF(X587-W587=0,"",X587-W587)</f>
        <v/>
      </c>
      <c r="Z587" s="106"/>
      <c r="AA587" s="106"/>
      <c r="AB587" s="106">
        <f>'INFORME DIARIO MAQUINARIA'!$AA587-'INFORME DIARIO MAQUINARIA'!$Z587</f>
        <v>0</v>
      </c>
      <c r="AC587" s="106">
        <v>768.2</v>
      </c>
      <c r="AD587" s="106">
        <v>771.8</v>
      </c>
      <c r="AE587" s="106">
        <f>IF(AD587-AC587=0,"",AD587-AC587)</f>
        <v>3.5999999999999091</v>
      </c>
      <c r="AF587" s="106"/>
      <c r="AG587" s="106"/>
      <c r="AH587" s="106" t="str">
        <f>IF(AG587-AF587=0,"",AG587-AF587)</f>
        <v/>
      </c>
      <c r="AI587" s="106">
        <v>58</v>
      </c>
      <c r="AJ587" s="106"/>
      <c r="AK587" s="106">
        <v>35</v>
      </c>
      <c r="AL587" s="106">
        <v>15</v>
      </c>
      <c r="AM587" s="106">
        <f>IF((AK587+AJ587)-AL587=0,"",(AK587+AJ587)-AL587)</f>
        <v>20</v>
      </c>
      <c r="AN587" s="120">
        <f>IF(OR(AM587="",V587="",V587=0),"",ROUND(AM587/V587,2))</f>
        <v>5.56</v>
      </c>
      <c r="AO587" s="106" t="str">
        <f>IF(OR(Y587="",AM587="",AM587=0),"",ROUND(Y587/AM587,2))</f>
        <v/>
      </c>
      <c r="AP587" s="106" t="str">
        <f>IF(OR(AM587="",Y587="",Y587=0),"",ROUND(AM587/Y587,2))</f>
        <v/>
      </c>
      <c r="AQ587" s="106" t="str">
        <f>IF(OR(L587="",V587="",V587=0),"",ROUND(L587/V587,1))</f>
        <v/>
      </c>
      <c r="AR587" s="106" t="str">
        <f>IF(OR('INFORME DIARIO MAQUINARIA'!$O587="",'INFORME DIARIO MAQUINARIA'!$AH587="",'INFORME DIARIO MAQUINARIA'!$AH587=0),"",ROUND('INFORME DIARIO MAQUINARIA'!$O587/'INFORME DIARIO MAQUINARIA'!$AH587,1))</f>
        <v/>
      </c>
      <c r="AS587" s="189">
        <f>IFERROR(IF(OR(V587="",AE587="",V587&lt;=0,AE587&lt;0),"",AE587/V587),"")</f>
        <v>1</v>
      </c>
      <c r="AT587" s="106"/>
      <c r="AU587" s="106"/>
      <c r="AV587" s="106"/>
      <c r="AW587" s="106"/>
      <c r="AX587" s="106"/>
      <c r="AY587" s="106"/>
      <c r="AZ587" s="121"/>
    </row>
    <row r="588" spans="2:52" ht="57.75" hidden="1" customHeight="1" x14ac:dyDescent="0.25">
      <c r="B588" s="267">
        <v>46273</v>
      </c>
      <c r="C588" s="266" t="s">
        <v>59</v>
      </c>
      <c r="D588" s="264">
        <v>1</v>
      </c>
      <c r="E588" s="264" t="s">
        <v>193</v>
      </c>
      <c r="F588" s="264" t="s">
        <v>358</v>
      </c>
      <c r="G588" s="264">
        <v>14</v>
      </c>
      <c r="H588" s="264" t="s">
        <v>357</v>
      </c>
      <c r="I588" s="264"/>
      <c r="J588" s="264"/>
      <c r="K588" s="264" t="s">
        <v>68</v>
      </c>
      <c r="L588" s="251">
        <v>2382</v>
      </c>
      <c r="M588" s="251"/>
      <c r="N588" s="251"/>
      <c r="O588" s="251"/>
      <c r="P588" s="250"/>
      <c r="Q588" s="214"/>
      <c r="R588" s="105"/>
      <c r="S588" s="105">
        <f>'INFORME DIARIO MAQUINARIA'!$R588-'INFORME DIARIO MAQUINARIA'!$Q588</f>
        <v>0</v>
      </c>
      <c r="T588" s="203">
        <v>1963.8</v>
      </c>
      <c r="U588" s="106">
        <v>1970.4</v>
      </c>
      <c r="V588" s="106">
        <f>IF(U588-T588=0,"",U588-T588)</f>
        <v>6.6000000000001364</v>
      </c>
      <c r="W588" s="106"/>
      <c r="X588" s="106"/>
      <c r="Y588" s="106" t="str">
        <f>IF(X588-W588=0,"",X588-W588)</f>
        <v/>
      </c>
      <c r="Z588" s="106"/>
      <c r="AA588" s="106"/>
      <c r="AB588" s="106">
        <f>'INFORME DIARIO MAQUINARIA'!$AA588-'INFORME DIARIO MAQUINARIA'!$Z588</f>
        <v>0</v>
      </c>
      <c r="AC588" s="106">
        <v>1965.2</v>
      </c>
      <c r="AD588" s="106">
        <v>1969.1</v>
      </c>
      <c r="AE588" s="106">
        <f>IF(AD588-AC588=0,"",AD588-AC588)</f>
        <v>3.8999999999998636</v>
      </c>
      <c r="AF588" s="106"/>
      <c r="AG588" s="106"/>
      <c r="AH588" s="106" t="str">
        <f>IF(AG588-AF588=0,"",AG588-AF588)</f>
        <v/>
      </c>
      <c r="AI588" s="106">
        <v>240</v>
      </c>
      <c r="AJ588" s="106"/>
      <c r="AK588" s="106">
        <v>140</v>
      </c>
      <c r="AL588" s="106">
        <v>22</v>
      </c>
      <c r="AM588" s="106">
        <f>IF((AK588+AJ588)-AL588=0,"",(AK588+AJ588)-AL588)</f>
        <v>118</v>
      </c>
      <c r="AN588" s="120">
        <f>IF(OR(AM588="",V588="",V588=0),"",ROUND(AM588/V588,2))</f>
        <v>17.88</v>
      </c>
      <c r="AO588" s="106" t="str">
        <f>IF(OR(Y588="",AM588="",AM588=0),"",ROUND(Y588/AM588,2))</f>
        <v/>
      </c>
      <c r="AP588" s="106" t="str">
        <f>IF(OR(AM588="",Y588="",Y588=0),"",ROUND(AM588/Y588,2))</f>
        <v/>
      </c>
      <c r="AQ588" s="106">
        <f>IF(OR(L588="",V588="",V588=0),"",ROUND(L588/V588,1))</f>
        <v>360.9</v>
      </c>
      <c r="AR588" s="106" t="str">
        <f>IF(OR('INFORME DIARIO MAQUINARIA'!$O588="",'INFORME DIARIO MAQUINARIA'!$AH588="",'INFORME DIARIO MAQUINARIA'!$AH588=0),"",ROUND('INFORME DIARIO MAQUINARIA'!$O588/'INFORME DIARIO MAQUINARIA'!$AH588,1))</f>
        <v/>
      </c>
      <c r="AS588" s="189">
        <f>IFERROR(IF(OR(V588="",AE588="",V588&lt;=0,AE588&lt;0),"",AE588/V588),"")</f>
        <v>0.59090909090905808</v>
      </c>
      <c r="AT588" s="106"/>
      <c r="AU588" s="106"/>
      <c r="AV588" s="106"/>
      <c r="AW588" s="106"/>
      <c r="AX588" s="106"/>
      <c r="AY588" s="106"/>
      <c r="AZ588" s="121"/>
    </row>
    <row r="589" spans="2:52" ht="37.5" hidden="1" customHeight="1" x14ac:dyDescent="0.25">
      <c r="B589" s="297">
        <v>46273</v>
      </c>
      <c r="C589" s="296" t="s">
        <v>59</v>
      </c>
      <c r="D589" s="278">
        <v>1</v>
      </c>
      <c r="E589" s="278" t="s">
        <v>86</v>
      </c>
      <c r="F589" s="278" t="s">
        <v>85</v>
      </c>
      <c r="G589" s="276">
        <v>14</v>
      </c>
      <c r="H589" s="278" t="s">
        <v>356</v>
      </c>
      <c r="I589" s="278"/>
      <c r="J589" s="278"/>
      <c r="K589" s="278" t="s">
        <v>157</v>
      </c>
      <c r="L589" s="275"/>
      <c r="M589" s="275"/>
      <c r="N589" s="275">
        <v>5</v>
      </c>
      <c r="O589" s="275">
        <v>60</v>
      </c>
      <c r="P589" s="274"/>
      <c r="Q589" s="254"/>
      <c r="R589" s="253"/>
      <c r="S589" s="253">
        <f>'INFORME DIARIO MAQUINARIA'!$R589-'INFORME DIARIO MAQUINARIA'!$Q589</f>
        <v>0</v>
      </c>
      <c r="T589" s="203"/>
      <c r="U589" s="106"/>
      <c r="V589" s="106" t="str">
        <f>IF(U589-T589=0,"",U589-T589)</f>
        <v/>
      </c>
      <c r="W589" s="106">
        <v>21956</v>
      </c>
      <c r="X589" s="106">
        <v>22052</v>
      </c>
      <c r="Y589" s="106">
        <f>IF(X589-W589=0,"",X589-W589)</f>
        <v>96</v>
      </c>
      <c r="Z589" s="106"/>
      <c r="AA589" s="106"/>
      <c r="AB589" s="197">
        <f>'INFORME DIARIO MAQUINARIA'!$AA589-'INFORME DIARIO MAQUINARIA'!$Z589</f>
        <v>0</v>
      </c>
      <c r="AC589" s="106"/>
      <c r="AD589" s="106"/>
      <c r="AE589" s="106" t="str">
        <f>IF(AD589-AC589=0,"",AD589-AC589)</f>
        <v/>
      </c>
      <c r="AF589" s="106">
        <v>21915</v>
      </c>
      <c r="AG589" s="106">
        <v>22024</v>
      </c>
      <c r="AH589" s="106">
        <f>IF(AG589-AF589=0,"",AG589-AF589)</f>
        <v>109</v>
      </c>
      <c r="AI589" s="106">
        <v>230</v>
      </c>
      <c r="AJ589" s="106"/>
      <c r="AK589" s="106">
        <v>205</v>
      </c>
      <c r="AL589" s="106">
        <v>165</v>
      </c>
      <c r="AM589" s="106">
        <f>IF((AK589+AJ589)-AL589=0,"",(AK589+AJ589)-AL589)</f>
        <v>40</v>
      </c>
      <c r="AN589" s="120" t="str">
        <f>IF(OR(AM589="",V589="",V589=0),"",ROUND(AM589/V589,2))</f>
        <v/>
      </c>
      <c r="AO589" s="106">
        <f>IF(OR(Y589="",AM589="",AM589=0),"",ROUND(Y589/AM589,2))</f>
        <v>2.4</v>
      </c>
      <c r="AP589" s="106">
        <f>IF(OR(AM589="",Y589="",Y589=0),"",ROUND(AM589/Y589,2))</f>
        <v>0.42</v>
      </c>
      <c r="AQ589" s="106" t="str">
        <f>IF(OR(L589="",V589="",V589=0),"",ROUND(L589/V589,1))</f>
        <v/>
      </c>
      <c r="AR589" s="106">
        <f>IF(OR('INFORME DIARIO MAQUINARIA'!$O589="",'INFORME DIARIO MAQUINARIA'!$AH589="",'INFORME DIARIO MAQUINARIA'!$AH589=0),"",ROUND('INFORME DIARIO MAQUINARIA'!$O589/'INFORME DIARIO MAQUINARIA'!$AH589,1))</f>
        <v>0.6</v>
      </c>
      <c r="AS589" s="189" t="str">
        <f>IFERROR(IF(OR(V589="",AE589="",V589&lt;=0,AE589&lt;0),"",AE589/V589),"")</f>
        <v/>
      </c>
      <c r="AT589" s="106"/>
      <c r="AU589" s="106"/>
      <c r="AV589" s="106"/>
      <c r="AW589" s="106"/>
      <c r="AX589" s="106"/>
      <c r="AY589" s="106"/>
      <c r="AZ589" s="121"/>
    </row>
    <row r="590" spans="2:52" ht="42.75" hidden="1" customHeight="1" thickBot="1" x14ac:dyDescent="0.3">
      <c r="B590" s="297">
        <v>46273</v>
      </c>
      <c r="C590" s="296" t="s">
        <v>59</v>
      </c>
      <c r="D590" s="278">
        <v>1</v>
      </c>
      <c r="E590" s="278" t="s">
        <v>82</v>
      </c>
      <c r="F590" s="278" t="s">
        <v>239</v>
      </c>
      <c r="G590" s="278">
        <v>14</v>
      </c>
      <c r="H590" s="278" t="s">
        <v>356</v>
      </c>
      <c r="I590" s="278"/>
      <c r="J590" s="278" t="s">
        <v>115</v>
      </c>
      <c r="K590" s="278" t="s">
        <v>157</v>
      </c>
      <c r="L590" s="106"/>
      <c r="M590" s="106"/>
      <c r="N590" s="106">
        <v>5</v>
      </c>
      <c r="O590" s="106">
        <v>60</v>
      </c>
      <c r="P590" s="280"/>
      <c r="Q590" s="214"/>
      <c r="R590" s="105"/>
      <c r="S590" s="105">
        <f>'INFORME DIARIO MAQUINARIA'!$R590-'INFORME DIARIO MAQUINARIA'!$Q590</f>
        <v>0</v>
      </c>
      <c r="T590" s="203"/>
      <c r="U590" s="106"/>
      <c r="V590" s="106" t="str">
        <f>IF(U590-T590=0,"",U590-T590)</f>
        <v/>
      </c>
      <c r="W590" s="106">
        <v>23114</v>
      </c>
      <c r="X590" s="106">
        <v>23200</v>
      </c>
      <c r="Y590" s="106">
        <f>IF(X590-W590=0,"",X590-W590)</f>
        <v>86</v>
      </c>
      <c r="Z590" s="106"/>
      <c r="AA590" s="106"/>
      <c r="AB590" s="106">
        <f>'INFORME DIARIO MAQUINARIA'!$AA590-'INFORME DIARIO MAQUINARIA'!$Z590</f>
        <v>0</v>
      </c>
      <c r="AC590" s="106"/>
      <c r="AD590" s="106"/>
      <c r="AE590" s="106" t="str">
        <f>IF(AD590-AC590=0,"",AD590-AC590)</f>
        <v/>
      </c>
      <c r="AF590" s="106">
        <v>23121</v>
      </c>
      <c r="AG590" s="106">
        <v>23171</v>
      </c>
      <c r="AH590" s="106">
        <f>IF(AG590-AF590=0,"",AG590-AF590)</f>
        <v>50</v>
      </c>
      <c r="AI590" s="106">
        <v>240</v>
      </c>
      <c r="AJ590" s="106"/>
      <c r="AK590" s="106">
        <v>200</v>
      </c>
      <c r="AL590" s="106">
        <v>157</v>
      </c>
      <c r="AM590" s="106">
        <f>IF((AK590+AJ590)-AL590=0,"",(AK590+AJ590)-AL590)</f>
        <v>43</v>
      </c>
      <c r="AN590" s="120" t="str">
        <f>IF(OR(AM590="",V590="",V590=0),"",ROUND(AM590/V590,2))</f>
        <v/>
      </c>
      <c r="AO590" s="106">
        <f>IF(OR(Y590="",AM590="",AM590=0),"",ROUND(Y590/AM590,2))</f>
        <v>2</v>
      </c>
      <c r="AP590" s="106">
        <f>IF(OR(AM590="",Y590="",Y590=0),"",ROUND(AM590/Y590,2))</f>
        <v>0.5</v>
      </c>
      <c r="AQ590" s="106" t="str">
        <f>IF(OR(L590="",V590="",V590=0),"",ROUND(L590/V590,1))</f>
        <v/>
      </c>
      <c r="AR590" s="106">
        <f>IF(OR('INFORME DIARIO MAQUINARIA'!$O590="",'INFORME DIARIO MAQUINARIA'!$AH590="",'INFORME DIARIO MAQUINARIA'!$AH590=0),"",ROUND('INFORME DIARIO MAQUINARIA'!$O590/'INFORME DIARIO MAQUINARIA'!$AH590,1))</f>
        <v>1.2</v>
      </c>
      <c r="AS590" s="189" t="str">
        <f>IFERROR(IF(OR(V590="",AE590="",V590&lt;=0,AE590&lt;0),"",AE590/V590),"")</f>
        <v/>
      </c>
      <c r="AT590" s="106"/>
      <c r="AU590" s="106"/>
      <c r="AV590" s="106"/>
      <c r="AW590" s="106"/>
      <c r="AX590" s="106"/>
      <c r="AY590" s="106"/>
      <c r="AZ590" s="121"/>
    </row>
    <row r="591" spans="2:52" ht="38.25" hidden="1" customHeight="1" x14ac:dyDescent="0.25">
      <c r="B591" s="267">
        <v>46274</v>
      </c>
      <c r="C591" s="266" t="s">
        <v>57</v>
      </c>
      <c r="D591" s="264">
        <v>1</v>
      </c>
      <c r="E591" s="264" t="s">
        <v>164</v>
      </c>
      <c r="F591" s="264" t="s">
        <v>163</v>
      </c>
      <c r="G591" s="263">
        <v>6</v>
      </c>
      <c r="H591" s="264" t="s">
        <v>352</v>
      </c>
      <c r="I591" s="264">
        <v>201</v>
      </c>
      <c r="J591" s="264"/>
      <c r="K591" s="263" t="s">
        <v>355</v>
      </c>
      <c r="L591" s="256">
        <v>1100</v>
      </c>
      <c r="M591" s="256"/>
      <c r="N591" s="256"/>
      <c r="O591" s="256"/>
      <c r="P591" s="255"/>
      <c r="Q591" s="254"/>
      <c r="R591" s="253"/>
      <c r="S591" s="253">
        <f>'INFORME DIARIO MAQUINARIA'!$R591-'INFORME DIARIO MAQUINARIA'!$Q591</f>
        <v>0</v>
      </c>
      <c r="T591" s="286">
        <v>8376.81</v>
      </c>
      <c r="U591" s="285">
        <v>8382.02</v>
      </c>
      <c r="V591" s="106">
        <f>IF(U591-T591=0,"",U591-T591)</f>
        <v>5.2100000000009459</v>
      </c>
      <c r="W591" s="106"/>
      <c r="X591" s="106"/>
      <c r="Y591" s="106" t="str">
        <f>IF(X591-W591=0,"",X591-W591)</f>
        <v/>
      </c>
      <c r="Z591" s="106"/>
      <c r="AA591" s="106"/>
      <c r="AB591" s="106">
        <f>'INFORME DIARIO MAQUINARIA'!$AA591-'INFORME DIARIO MAQUINARIA'!$Z591</f>
        <v>0</v>
      </c>
      <c r="AC591" s="285">
        <v>8377.5300000000007</v>
      </c>
      <c r="AD591" s="285">
        <v>8381.42</v>
      </c>
      <c r="AE591" s="106">
        <f>IF(AD591-AC591=0,"",AD591-AC591)</f>
        <v>3.8899999999994179</v>
      </c>
      <c r="AF591" s="106"/>
      <c r="AG591" s="106"/>
      <c r="AH591" s="106" t="str">
        <f>IF(AG591-AF591=0,"",AG591-AF591)</f>
        <v/>
      </c>
      <c r="AI591" s="285">
        <v>356</v>
      </c>
      <c r="AJ591" s="285"/>
      <c r="AK591" s="285">
        <v>165</v>
      </c>
      <c r="AL591" s="285">
        <v>80</v>
      </c>
      <c r="AM591" s="106">
        <f>IF((AK591+AJ591)-AL591=0,"",(AK591+AJ591)-AL591)</f>
        <v>85</v>
      </c>
      <c r="AN591" s="120">
        <f>IF(OR(AM591="",V591="",V591=0),"",ROUND(AM591/V591,2))</f>
        <v>16.309999999999999</v>
      </c>
      <c r="AO591" s="106" t="str">
        <f>IF(OR(Y591="",AM591="",AM591=0),"",ROUND(Y591/AM591,2))</f>
        <v/>
      </c>
      <c r="AP591" s="106" t="str">
        <f>IF(OR(AM591="",Y591="",Y591=0),"",ROUND(AM591/Y591,2))</f>
        <v/>
      </c>
      <c r="AQ591" s="106">
        <f>IF(OR(L591="",V591="",V591=0),"",ROUND(L591/V591,1))</f>
        <v>211.1</v>
      </c>
      <c r="AR591" s="106" t="str">
        <f>IF(OR('INFORME DIARIO MAQUINARIA'!$O591="",'INFORME DIARIO MAQUINARIA'!$AH591="",'INFORME DIARIO MAQUINARIA'!$AH591=0),"",ROUND('INFORME DIARIO MAQUINARIA'!$O591/'INFORME DIARIO MAQUINARIA'!$AH591,1))</f>
        <v/>
      </c>
      <c r="AS591" s="189">
        <f>IFERROR(IF(OR(V591="",AE591="",V591&lt;=0,AE591&lt;0),"",AE591/V591),"")</f>
        <v>0.74664107485579878</v>
      </c>
      <c r="AT591" s="106"/>
      <c r="AU591" s="106" t="s">
        <v>133</v>
      </c>
      <c r="AV591" s="106" t="s">
        <v>161</v>
      </c>
      <c r="AW591" s="106" t="s">
        <v>351</v>
      </c>
      <c r="AX591" s="106" t="s">
        <v>350</v>
      </c>
      <c r="AY591" s="106">
        <v>77399778</v>
      </c>
      <c r="AZ591" s="121" t="s">
        <v>271</v>
      </c>
    </row>
    <row r="592" spans="2:52" ht="38.25" hidden="1" customHeight="1" x14ac:dyDescent="0.25">
      <c r="B592" s="297">
        <v>46274</v>
      </c>
      <c r="C592" s="296" t="s">
        <v>57</v>
      </c>
      <c r="D592" s="278">
        <v>1</v>
      </c>
      <c r="E592" s="278" t="s">
        <v>228</v>
      </c>
      <c r="F592" s="278" t="s">
        <v>354</v>
      </c>
      <c r="G592" s="278">
        <v>6</v>
      </c>
      <c r="H592" s="278" t="s">
        <v>352</v>
      </c>
      <c r="I592" s="278">
        <v>201</v>
      </c>
      <c r="J592" s="278"/>
      <c r="K592" s="278" t="s">
        <v>246</v>
      </c>
      <c r="L592" s="106"/>
      <c r="M592" s="106"/>
      <c r="N592" s="106">
        <v>9</v>
      </c>
      <c r="O592" s="106">
        <v>108</v>
      </c>
      <c r="P592" s="280"/>
      <c r="Q592" s="214"/>
      <c r="R592" s="105"/>
      <c r="S592" s="105">
        <f>'INFORME DIARIO MAQUINARIA'!$R592-'INFORME DIARIO MAQUINARIA'!$Q592</f>
        <v>0</v>
      </c>
      <c r="T592" s="203"/>
      <c r="U592" s="106"/>
      <c r="V592" s="106" t="str">
        <f>IF(U592-T592=0,"",U592-T592)</f>
        <v/>
      </c>
      <c r="W592" s="106">
        <v>156212</v>
      </c>
      <c r="X592" s="106">
        <v>156248</v>
      </c>
      <c r="Y592" s="106">
        <f>IF(X592-W592=0,"",X592-W592)</f>
        <v>36</v>
      </c>
      <c r="Z592" s="106"/>
      <c r="AA592" s="106"/>
      <c r="AB592" s="106">
        <f>'INFORME DIARIO MAQUINARIA'!$AA592-'INFORME DIARIO MAQUINARIA'!$Z592</f>
        <v>0</v>
      </c>
      <c r="AC592" s="106"/>
      <c r="AD592" s="106"/>
      <c r="AE592" s="106" t="str">
        <f>IF(AD592-AC592=0,"",AD592-AC592)</f>
        <v/>
      </c>
      <c r="AF592" s="106">
        <v>156221</v>
      </c>
      <c r="AG592" s="106">
        <v>156238</v>
      </c>
      <c r="AH592" s="106">
        <f>IF(AG592-AF592=0,"",AG592-AF592)</f>
        <v>17</v>
      </c>
      <c r="AI592" s="106">
        <v>305</v>
      </c>
      <c r="AJ592" s="106"/>
      <c r="AK592" s="106">
        <v>262</v>
      </c>
      <c r="AL592" s="106">
        <v>230</v>
      </c>
      <c r="AM592" s="106">
        <f>IF((AK592+AJ592)-AL592=0,"",(AK592+AJ592)-AL592)</f>
        <v>32</v>
      </c>
      <c r="AN592" s="120" t="str">
        <f>IF(OR(AM592="",V592="",V592=0),"",ROUND(AM592/V592,2))</f>
        <v/>
      </c>
      <c r="AO592" s="106">
        <f>IF(OR(Y592="",AM592="",AM592=0),"",ROUND(Y592/AM592,2))</f>
        <v>1.1299999999999999</v>
      </c>
      <c r="AP592" s="106">
        <f>IF(OR(AM592="",Y592="",Y592=0),"",ROUND(AM592/Y592,2))</f>
        <v>0.89</v>
      </c>
      <c r="AQ592" s="106" t="str">
        <f>IF(OR(L592="",V592="",V592=0),"",ROUND(L592/V592,1))</f>
        <v/>
      </c>
      <c r="AR592" s="106">
        <f>IF(OR('INFORME DIARIO MAQUINARIA'!$O592="",'INFORME DIARIO MAQUINARIA'!$AH592="",'INFORME DIARIO MAQUINARIA'!$AH592=0),"",ROUND('INFORME DIARIO MAQUINARIA'!$O592/'INFORME DIARIO MAQUINARIA'!$AH592,1))</f>
        <v>6.4</v>
      </c>
      <c r="AS592" s="189" t="str">
        <f>IFERROR(IF(OR(V592="",AE592="",V592&lt;=0,AE592&lt;0),"",AE592/V592),"")</f>
        <v/>
      </c>
      <c r="AT592" s="106"/>
      <c r="AU592" s="106" t="s">
        <v>133</v>
      </c>
      <c r="AV592" s="106" t="s">
        <v>334</v>
      </c>
      <c r="AW592" s="106" t="s">
        <v>351</v>
      </c>
      <c r="AX592" s="106" t="s">
        <v>350</v>
      </c>
      <c r="AY592" s="106">
        <v>77399778</v>
      </c>
      <c r="AZ592" s="121" t="s">
        <v>271</v>
      </c>
    </row>
    <row r="593" spans="2:52" ht="38.25" hidden="1" customHeight="1" x14ac:dyDescent="0.25">
      <c r="B593" s="297">
        <v>46274</v>
      </c>
      <c r="C593" s="296" t="s">
        <v>353</v>
      </c>
      <c r="D593" s="278">
        <v>1</v>
      </c>
      <c r="E593" s="278" t="s">
        <v>100</v>
      </c>
      <c r="F593" s="278" t="s">
        <v>99</v>
      </c>
      <c r="G593" s="276">
        <v>6</v>
      </c>
      <c r="H593" s="278" t="s">
        <v>352</v>
      </c>
      <c r="I593" s="278">
        <v>201</v>
      </c>
      <c r="J593" s="278"/>
      <c r="K593" s="276" t="s">
        <v>246</v>
      </c>
      <c r="L593" s="275"/>
      <c r="M593" s="275"/>
      <c r="N593" s="275">
        <v>10</v>
      </c>
      <c r="O593" s="275">
        <v>120</v>
      </c>
      <c r="P593" s="274"/>
      <c r="Q593" s="254"/>
      <c r="R593" s="253"/>
      <c r="S593" s="253">
        <f>'INFORME DIARIO MAQUINARIA'!$R593-'INFORME DIARIO MAQUINARIA'!$Q593</f>
        <v>0</v>
      </c>
      <c r="T593" s="203"/>
      <c r="U593" s="106"/>
      <c r="V593" s="106" t="str">
        <f>IF(U593-T593=0,"",U593-T593)</f>
        <v/>
      </c>
      <c r="W593" s="285">
        <v>19181</v>
      </c>
      <c r="X593" s="285">
        <v>19218</v>
      </c>
      <c r="Y593" s="106">
        <f>IF(X593-W593=0,"",X593-W593)</f>
        <v>37</v>
      </c>
      <c r="Z593" s="106"/>
      <c r="AA593" s="106"/>
      <c r="AB593" s="106">
        <f>'INFORME DIARIO MAQUINARIA'!$AA593-'INFORME DIARIO MAQUINARIA'!$Z593</f>
        <v>0</v>
      </c>
      <c r="AC593" s="106"/>
      <c r="AD593" s="106"/>
      <c r="AE593" s="106" t="str">
        <f>IF(AD593-AC593=0,"",AD593-AC593)</f>
        <v/>
      </c>
      <c r="AF593" s="285">
        <v>19192</v>
      </c>
      <c r="AG593" s="285">
        <v>19208</v>
      </c>
      <c r="AH593" s="106">
        <f>IF(AG593-AF593=0,"",AG593-AF593)</f>
        <v>16</v>
      </c>
      <c r="AI593" s="285">
        <v>230</v>
      </c>
      <c r="AJ593" s="285"/>
      <c r="AK593" s="285">
        <v>220</v>
      </c>
      <c r="AL593" s="285">
        <v>205</v>
      </c>
      <c r="AM593" s="106">
        <f>IF((AK593+AJ593)-AL593=0,"",(AK593+AJ593)-AL593)</f>
        <v>15</v>
      </c>
      <c r="AN593" s="120" t="str">
        <f>IF(OR(AM593="",V593="",V593=0),"",ROUND(AM593/V593,2))</f>
        <v/>
      </c>
      <c r="AO593" s="106">
        <f>IF(OR(Y593="",AM593="",AM593=0),"",ROUND(Y593/AM593,2))</f>
        <v>2.4700000000000002</v>
      </c>
      <c r="AP593" s="106">
        <f>IF(OR(AM593="",Y593="",Y593=0),"",ROUND(AM593/Y593,2))</f>
        <v>0.41</v>
      </c>
      <c r="AQ593" s="106" t="str">
        <f>IF(OR(L593="",V593="",V593=0),"",ROUND(L593/V593,1))</f>
        <v/>
      </c>
      <c r="AR593" s="106">
        <f>IF(OR('INFORME DIARIO MAQUINARIA'!$O593="",'INFORME DIARIO MAQUINARIA'!$AH593="",'INFORME DIARIO MAQUINARIA'!$AH593=0),"",ROUND('INFORME DIARIO MAQUINARIA'!$O593/'INFORME DIARIO MAQUINARIA'!$AH593,1))</f>
        <v>7.5</v>
      </c>
      <c r="AS593" s="189" t="str">
        <f>IFERROR(IF(OR(V593="",AE593="",V593&lt;=0,AE593&lt;0),"",AE593/V593),"")</f>
        <v/>
      </c>
      <c r="AT593" s="106"/>
      <c r="AU593" s="106" t="s">
        <v>133</v>
      </c>
      <c r="AV593" s="106" t="s">
        <v>220</v>
      </c>
      <c r="AW593" s="106" t="s">
        <v>351</v>
      </c>
      <c r="AX593" s="106" t="s">
        <v>350</v>
      </c>
      <c r="AY593" s="106">
        <v>77399778</v>
      </c>
      <c r="AZ593" s="121" t="s">
        <v>271</v>
      </c>
    </row>
    <row r="594" spans="2:52" ht="33" hidden="1" customHeight="1" thickBot="1" x14ac:dyDescent="0.3">
      <c r="B594" s="297">
        <v>46274</v>
      </c>
      <c r="C594" s="296" t="s">
        <v>353</v>
      </c>
      <c r="D594" s="278">
        <v>1</v>
      </c>
      <c r="E594" s="278" t="s">
        <v>104</v>
      </c>
      <c r="F594" s="278" t="s">
        <v>103</v>
      </c>
      <c r="G594" s="278">
        <v>6</v>
      </c>
      <c r="H594" s="278" t="s">
        <v>352</v>
      </c>
      <c r="I594" s="278">
        <v>201</v>
      </c>
      <c r="J594" s="278"/>
      <c r="K594" s="278" t="s">
        <v>159</v>
      </c>
      <c r="L594" s="106"/>
      <c r="M594" s="106">
        <v>208</v>
      </c>
      <c r="N594" s="106"/>
      <c r="O594" s="106"/>
      <c r="P594" s="280"/>
      <c r="Q594" s="214"/>
      <c r="R594" s="105"/>
      <c r="S594" s="105">
        <f>'INFORME DIARIO MAQUINARIA'!$R594-'INFORME DIARIO MAQUINARIA'!$Q594</f>
        <v>0</v>
      </c>
      <c r="T594" s="295">
        <v>2836.3</v>
      </c>
      <c r="U594" s="106">
        <v>2842.6</v>
      </c>
      <c r="V594" s="106">
        <f>IF(U594-T594=0,"",U594-T594)</f>
        <v>6.2999999999997272</v>
      </c>
      <c r="W594" s="106"/>
      <c r="X594" s="106"/>
      <c r="Y594" s="106" t="str">
        <f>IF(X594-W594=0,"",X594-W594)</f>
        <v/>
      </c>
      <c r="Z594" s="106"/>
      <c r="AA594" s="106"/>
      <c r="AB594" s="106">
        <f>'INFORME DIARIO MAQUINARIA'!$AA594-'INFORME DIARIO MAQUINARIA'!$Z594</f>
        <v>0</v>
      </c>
      <c r="AC594" s="106">
        <v>2836.8</v>
      </c>
      <c r="AD594" s="106">
        <v>2841.8</v>
      </c>
      <c r="AE594" s="106">
        <f>IF(AD594-AC594=0,"",AD594-AC594)</f>
        <v>5</v>
      </c>
      <c r="AF594" s="106"/>
      <c r="AG594" s="106"/>
      <c r="AH594" s="106" t="str">
        <f>IF(AG594-AF594=0,"",AG594-AF594)</f>
        <v/>
      </c>
      <c r="AI594" s="106">
        <v>230</v>
      </c>
      <c r="AJ594" s="106"/>
      <c r="AK594" s="106">
        <v>165</v>
      </c>
      <c r="AL594" s="106">
        <v>115</v>
      </c>
      <c r="AM594" s="106">
        <f>IF((AK594+AJ594)-AL594=0,"",(AK594+AJ594)-AL594)</f>
        <v>50</v>
      </c>
      <c r="AN594" s="120">
        <f>IF(OR(AM594="",V594="",V594=0),"",ROUND(AM594/V594,2))</f>
        <v>7.94</v>
      </c>
      <c r="AO594" s="106" t="str">
        <f>IF(OR(Y594="",AM594="",AM594=0),"",ROUND(Y594/AM594,2))</f>
        <v/>
      </c>
      <c r="AP594" s="106" t="str">
        <f>IF(OR(AM594="",Y594="",Y594=0),"",ROUND(AM594/Y594,2))</f>
        <v/>
      </c>
      <c r="AQ594" s="106" t="str">
        <f>IF(OR(L594="",V594="",V594=0),"",ROUND(L594/V594,1))</f>
        <v/>
      </c>
      <c r="AR594" s="106" t="str">
        <f>IF(OR('INFORME DIARIO MAQUINARIA'!$O594="",'INFORME DIARIO MAQUINARIA'!$AH594="",'INFORME DIARIO MAQUINARIA'!$AH594=0),"",ROUND('INFORME DIARIO MAQUINARIA'!$O594/'INFORME DIARIO MAQUINARIA'!$AH594,1))</f>
        <v/>
      </c>
      <c r="AS594" s="189">
        <f>IFERROR(IF(OR(V594="",AE594="",V594&lt;=0,AE594&lt;0),"",AE594/V594),"")</f>
        <v>0.79365079365082802</v>
      </c>
      <c r="AT594" s="106"/>
      <c r="AU594" s="106" t="s">
        <v>133</v>
      </c>
      <c r="AV594" s="106" t="s">
        <v>180</v>
      </c>
      <c r="AW594" s="106" t="s">
        <v>351</v>
      </c>
      <c r="AX594" s="106" t="s">
        <v>350</v>
      </c>
      <c r="AY594" s="106">
        <v>77399778</v>
      </c>
      <c r="AZ594" s="121" t="s">
        <v>271</v>
      </c>
    </row>
    <row r="595" spans="2:52" ht="39.75" hidden="1" customHeight="1" thickBot="1" x14ac:dyDescent="0.3">
      <c r="B595" s="252">
        <v>46275</v>
      </c>
      <c r="C595" s="212" t="s">
        <v>56</v>
      </c>
      <c r="D595" s="212">
        <v>1</v>
      </c>
      <c r="E595" s="212" t="s">
        <v>349</v>
      </c>
      <c r="F595" s="212" t="s">
        <v>75</v>
      </c>
      <c r="G595" s="212">
        <v>11</v>
      </c>
      <c r="H595" s="212" t="s">
        <v>348</v>
      </c>
      <c r="I595" s="212"/>
      <c r="J595" s="212"/>
      <c r="K595" s="212" t="s">
        <v>346</v>
      </c>
      <c r="L595" s="212"/>
      <c r="M595" s="212"/>
      <c r="N595" s="212">
        <v>1</v>
      </c>
      <c r="O595" s="212"/>
      <c r="P595" s="211"/>
      <c r="Q595" s="205"/>
      <c r="R595" s="204"/>
      <c r="S595" s="204">
        <f>'INFORME DIARIO MAQUINARIA'!$R595-'INFORME DIARIO MAQUINARIA'!$Q595</f>
        <v>0</v>
      </c>
      <c r="T595" s="203"/>
      <c r="U595" s="106"/>
      <c r="V595" s="106" t="str">
        <f>IF(U595-T595=0,"",U595-T595)</f>
        <v/>
      </c>
      <c r="W595" s="106">
        <v>271977</v>
      </c>
      <c r="X595" s="106">
        <v>272057</v>
      </c>
      <c r="Y595" s="106">
        <f>IF(X595-W595=0,"",X595-W595)</f>
        <v>80</v>
      </c>
      <c r="Z595" s="106"/>
      <c r="AA595" s="106"/>
      <c r="AB595" s="106">
        <f>'INFORME DIARIO MAQUINARIA'!$AA595-'INFORME DIARIO MAQUINARIA'!$Z595</f>
        <v>0</v>
      </c>
      <c r="AC595" s="106"/>
      <c r="AD595" s="106"/>
      <c r="AE595" s="106" t="str">
        <f>IF(AD595-AC595=0,"",AD595-AC595)</f>
        <v/>
      </c>
      <c r="AF595" s="106"/>
      <c r="AG595" s="106"/>
      <c r="AH595" s="106" t="str">
        <f>IF(AG595-AF595=0,"",AG595-AF595)</f>
        <v/>
      </c>
      <c r="AI595" s="106">
        <v>200</v>
      </c>
      <c r="AJ595" s="106"/>
      <c r="AK595" s="106">
        <v>138</v>
      </c>
      <c r="AL595" s="106">
        <v>120</v>
      </c>
      <c r="AM595" s="106">
        <f>IF((AK595+AJ595)-AL595=0,"",(AK595+AJ595)-AL595)</f>
        <v>18</v>
      </c>
      <c r="AN595" s="120" t="str">
        <f>IF(OR(AM595="",V595="",V595=0),"",ROUND(AM595/V595,2))</f>
        <v/>
      </c>
      <c r="AO595" s="106">
        <f>IF(OR(Y595="",AM595="",AM595=0),"",ROUND(Y595/AM595,2))</f>
        <v>4.4400000000000004</v>
      </c>
      <c r="AP595" s="106">
        <f>IF(OR(AM595="",Y595="",Y595=0),"",ROUND(AM595/Y595,2))</f>
        <v>0.23</v>
      </c>
      <c r="AQ595" s="106" t="str">
        <f>IF(OR(L595="",V595="",V595=0),"",ROUND(L595/V595,1))</f>
        <v/>
      </c>
      <c r="AR595" s="106" t="str">
        <f>IF(OR('INFORME DIARIO MAQUINARIA'!$O595="",'INFORME DIARIO MAQUINARIA'!$AH595="",'INFORME DIARIO MAQUINARIA'!$AH595=0),"",ROUND('INFORME DIARIO MAQUINARIA'!$O595/'INFORME DIARIO MAQUINARIA'!$AH595,1))</f>
        <v/>
      </c>
      <c r="AS595" s="189" t="str">
        <f>IFERROR(IF(OR(V595="",AE595="",V595&lt;=0,AE595&lt;0),"",AE595/V595),"")</f>
        <v/>
      </c>
      <c r="AT595" s="106"/>
      <c r="AU595" s="106"/>
      <c r="AV595" s="106"/>
      <c r="AW595" s="106"/>
      <c r="AX595" s="106"/>
      <c r="AY595" s="106"/>
      <c r="AZ595" s="121"/>
    </row>
    <row r="596" spans="2:52" ht="42" hidden="1" customHeight="1" thickBot="1" x14ac:dyDescent="0.3">
      <c r="B596" s="252">
        <v>46276</v>
      </c>
      <c r="C596" s="212" t="s">
        <v>56</v>
      </c>
      <c r="D596" s="212">
        <v>1</v>
      </c>
      <c r="E596" s="212" t="s">
        <v>76</v>
      </c>
      <c r="F596" s="212" t="s">
        <v>75</v>
      </c>
      <c r="G596" s="212">
        <v>11</v>
      </c>
      <c r="H596" s="212" t="s">
        <v>347</v>
      </c>
      <c r="I596" s="212"/>
      <c r="J596" s="212"/>
      <c r="K596" s="212" t="s">
        <v>346</v>
      </c>
      <c r="L596" s="212"/>
      <c r="M596" s="212"/>
      <c r="N596" s="212">
        <v>1</v>
      </c>
      <c r="O596" s="212"/>
      <c r="P596" s="211"/>
      <c r="Q596" s="205"/>
      <c r="R596" s="204"/>
      <c r="S596" s="204">
        <f>'INFORME DIARIO MAQUINARIA'!$R596-'INFORME DIARIO MAQUINARIA'!$Q596</f>
        <v>0</v>
      </c>
      <c r="T596" s="203"/>
      <c r="U596" s="106"/>
      <c r="V596" s="106" t="str">
        <f>IF(U596-T596=0,"",U596-T596)</f>
        <v/>
      </c>
      <c r="W596" s="106">
        <v>272057</v>
      </c>
      <c r="X596" s="106">
        <v>272124</v>
      </c>
      <c r="Y596" s="106">
        <f>IF(X596-W596=0,"",X596-W596)</f>
        <v>67</v>
      </c>
      <c r="Z596" s="106"/>
      <c r="AA596" s="106"/>
      <c r="AB596" s="106">
        <f>'INFORME DIARIO MAQUINARIA'!$AA596-'INFORME DIARIO MAQUINARIA'!$Z596</f>
        <v>0</v>
      </c>
      <c r="AC596" s="106"/>
      <c r="AD596" s="106"/>
      <c r="AE596" s="106" t="str">
        <f>IF(AD596-AC596=0,"",AD596-AC596)</f>
        <v/>
      </c>
      <c r="AF596" s="106"/>
      <c r="AG596" s="106"/>
      <c r="AH596" s="106" t="str">
        <f>IF(AG596-AF596=0,"",AG596-AF596)</f>
        <v/>
      </c>
      <c r="AI596" s="106">
        <v>200</v>
      </c>
      <c r="AJ596" s="106"/>
      <c r="AK596" s="106">
        <v>120</v>
      </c>
      <c r="AL596" s="106">
        <v>105</v>
      </c>
      <c r="AM596" s="106">
        <f>IF((AK596+AJ596)-AL596=0,"",(AK596+AJ596)-AL596)</f>
        <v>15</v>
      </c>
      <c r="AN596" s="120" t="str">
        <f>IF(OR(AM596="",V596="",V596=0),"",ROUND(AM596/V596,2))</f>
        <v/>
      </c>
      <c r="AO596" s="106">
        <f>IF(OR(Y596="",AM596="",AM596=0),"",ROUND(Y596/AM596,2))</f>
        <v>4.47</v>
      </c>
      <c r="AP596" s="106">
        <f>IF(OR(AM596="",Y596="",Y596=0),"",ROUND(AM596/Y596,2))</f>
        <v>0.22</v>
      </c>
      <c r="AQ596" s="106" t="str">
        <f>IF(OR(L596="",V596="",V596=0),"",ROUND(L596/V596,1))</f>
        <v/>
      </c>
      <c r="AR596" s="106" t="str">
        <f>IF(OR('INFORME DIARIO MAQUINARIA'!$O596="",'INFORME DIARIO MAQUINARIA'!$AH596="",'INFORME DIARIO MAQUINARIA'!$AH596=0),"",ROUND('INFORME DIARIO MAQUINARIA'!$O596/'INFORME DIARIO MAQUINARIA'!$AH596,1))</f>
        <v/>
      </c>
      <c r="AS596" s="189" t="str">
        <f>IFERROR(IF(OR(V596="",AE596="",V596&lt;=0,AE596&lt;0),"",AE596/V596),"")</f>
        <v/>
      </c>
      <c r="AT596" s="106"/>
      <c r="AU596" s="106"/>
      <c r="AV596" s="106"/>
      <c r="AW596" s="106"/>
      <c r="AX596" s="106"/>
      <c r="AY596" s="106"/>
      <c r="AZ596" s="121"/>
    </row>
    <row r="597" spans="2:52" ht="59.25" hidden="1" customHeight="1" x14ac:dyDescent="0.25">
      <c r="B597" s="252">
        <v>46276</v>
      </c>
      <c r="C597" s="212" t="s">
        <v>60</v>
      </c>
      <c r="D597" s="212">
        <v>1</v>
      </c>
      <c r="E597" s="212" t="s">
        <v>104</v>
      </c>
      <c r="F597" s="212" t="s">
        <v>103</v>
      </c>
      <c r="G597" s="212">
        <v>7</v>
      </c>
      <c r="H597" s="212" t="s">
        <v>298</v>
      </c>
      <c r="I597" s="212" t="s">
        <v>345</v>
      </c>
      <c r="J597" s="212"/>
      <c r="K597" s="212" t="s">
        <v>344</v>
      </c>
      <c r="L597" s="212"/>
      <c r="M597" s="212">
        <v>40</v>
      </c>
      <c r="N597" s="212"/>
      <c r="O597" s="212"/>
      <c r="P597" s="211">
        <v>105</v>
      </c>
      <c r="Q597" s="205"/>
      <c r="R597" s="204"/>
      <c r="S597" s="204">
        <f>'INFORME DIARIO MAQUINARIA'!$R597-'INFORME DIARIO MAQUINARIA'!$Q597</f>
        <v>0</v>
      </c>
      <c r="T597" s="203">
        <v>2843.4</v>
      </c>
      <c r="U597" s="106">
        <v>2850.1</v>
      </c>
      <c r="V597" s="106">
        <f>IF(U597-T597=0,"",U597-T597)</f>
        <v>6.6999999999998181</v>
      </c>
      <c r="W597" s="106"/>
      <c r="X597" s="106"/>
      <c r="Y597" s="106" t="str">
        <f>IF(X597-W597=0,"",X597-W597)</f>
        <v/>
      </c>
      <c r="Z597" s="106"/>
      <c r="AA597" s="106"/>
      <c r="AB597" s="106">
        <f>'INFORME DIARIO MAQUINARIA'!$AA597-'INFORME DIARIO MAQUINARIA'!$Z597</f>
        <v>0</v>
      </c>
      <c r="AC597" s="106">
        <v>2844.1</v>
      </c>
      <c r="AD597" s="106">
        <v>2849.5</v>
      </c>
      <c r="AE597" s="106">
        <f>IF(AD597-AC597=0,"",AD597-AC597)</f>
        <v>5.4000000000000909</v>
      </c>
      <c r="AF597" s="106"/>
      <c r="AG597" s="106"/>
      <c r="AH597" s="106" t="str">
        <f>IF(AG597-AF597=0,"",AG597-AF597)</f>
        <v/>
      </c>
      <c r="AI597" s="106">
        <v>165</v>
      </c>
      <c r="AJ597" s="106"/>
      <c r="AK597" s="106">
        <v>115</v>
      </c>
      <c r="AL597" s="106">
        <v>70</v>
      </c>
      <c r="AM597" s="106">
        <f>IF((AK597+AJ597)-AL597=0,"",(AK597+AJ597)-AL597)</f>
        <v>45</v>
      </c>
      <c r="AN597" s="120">
        <f>IF(OR(AM597="",V597="",V597=0),"",ROUND(AM597/V597,2))</f>
        <v>6.72</v>
      </c>
      <c r="AO597" s="106" t="str">
        <f>IF(OR(Y597="",AM597="",AM597=0),"",ROUND(Y597/AM597,2))</f>
        <v/>
      </c>
      <c r="AP597" s="106" t="str">
        <f>IF(OR(AM597="",Y597="",Y597=0),"",ROUND(AM597/Y597,2))</f>
        <v/>
      </c>
      <c r="AQ597" s="106" t="str">
        <f>IF(OR(L597="",V597="",V597=0),"",ROUND(L597/V597,1))</f>
        <v/>
      </c>
      <c r="AR597" s="106" t="str">
        <f>IF(OR('INFORME DIARIO MAQUINARIA'!$O597="",'INFORME DIARIO MAQUINARIA'!$AH597="",'INFORME DIARIO MAQUINARIA'!$AH597=0),"",ROUND('INFORME DIARIO MAQUINARIA'!$O597/'INFORME DIARIO MAQUINARIA'!$AH597,1))</f>
        <v/>
      </c>
      <c r="AS597" s="189">
        <f>IFERROR(IF(OR(V597="",AE597="",V597&lt;=0,AE597&lt;0),"",AE597/V597),"")</f>
        <v>0.80597014925376675</v>
      </c>
      <c r="AT597" s="106"/>
      <c r="AU597" s="106"/>
      <c r="AV597" s="106"/>
      <c r="AW597" s="106"/>
      <c r="AX597" s="106"/>
      <c r="AY597" s="106"/>
      <c r="AZ597" s="121"/>
    </row>
    <row r="598" spans="2:52" ht="50.25" hidden="1" customHeight="1" thickBot="1" x14ac:dyDescent="0.3">
      <c r="B598" s="268">
        <v>46276</v>
      </c>
      <c r="C598" s="201" t="s">
        <v>60</v>
      </c>
      <c r="D598" s="201">
        <v>1</v>
      </c>
      <c r="E598" s="201" t="s">
        <v>155</v>
      </c>
      <c r="F598" s="201" t="s">
        <v>81</v>
      </c>
      <c r="G598" s="201">
        <v>7</v>
      </c>
      <c r="H598" s="201" t="s">
        <v>343</v>
      </c>
      <c r="I598" s="201" t="s">
        <v>342</v>
      </c>
      <c r="J598" s="201"/>
      <c r="K598" s="201" t="s">
        <v>307</v>
      </c>
      <c r="L598" s="201"/>
      <c r="M598" s="201"/>
      <c r="N598" s="201">
        <v>4</v>
      </c>
      <c r="O598" s="201">
        <v>40</v>
      </c>
      <c r="P598" s="209"/>
      <c r="Q598" s="205"/>
      <c r="R598" s="204"/>
      <c r="S598" s="204">
        <f>'INFORME DIARIO MAQUINARIA'!$R598-'INFORME DIARIO MAQUINARIA'!$Q598</f>
        <v>0</v>
      </c>
      <c r="T598" s="203"/>
      <c r="U598" s="106"/>
      <c r="V598" s="106" t="str">
        <f>IF(U598-T598=0,"",U598-T598)</f>
        <v/>
      </c>
      <c r="W598" s="106">
        <v>208242</v>
      </c>
      <c r="X598" s="106">
        <v>208261</v>
      </c>
      <c r="Y598" s="106">
        <f>IF(X598-W598=0,"",X598-W598)</f>
        <v>19</v>
      </c>
      <c r="Z598" s="106"/>
      <c r="AA598" s="106"/>
      <c r="AB598" s="106">
        <f>'INFORME DIARIO MAQUINARIA'!$AA598-'INFORME DIARIO MAQUINARIA'!$Z598</f>
        <v>0</v>
      </c>
      <c r="AC598" s="106"/>
      <c r="AD598" s="106"/>
      <c r="AE598" s="106" t="str">
        <f>IF(AD598-AC598=0,"",AD598-AC598)</f>
        <v/>
      </c>
      <c r="AF598" s="106">
        <v>208250</v>
      </c>
      <c r="AG598" s="106">
        <v>208253</v>
      </c>
      <c r="AH598" s="106">
        <f>IF(AG598-AF598=0,"",AG598-AF598)</f>
        <v>3</v>
      </c>
      <c r="AI598" s="106">
        <v>200</v>
      </c>
      <c r="AJ598" s="106"/>
      <c r="AK598" s="106">
        <v>170</v>
      </c>
      <c r="AL598" s="106">
        <v>150</v>
      </c>
      <c r="AM598" s="106">
        <f>IF((AK598+AJ598)-AL598=0,"",(AK598+AJ598)-AL598)</f>
        <v>20</v>
      </c>
      <c r="AN598" s="120" t="str">
        <f>IF(OR(AM598="",V598="",V598=0),"",ROUND(AM598/V598,2))</f>
        <v/>
      </c>
      <c r="AO598" s="106">
        <f>IF(OR(Y598="",AM598="",AM598=0),"",ROUND(Y598/AM598,2))</f>
        <v>0.95</v>
      </c>
      <c r="AP598" s="106">
        <f>IF(OR(AM598="",Y598="",Y598=0),"",ROUND(AM598/Y598,2))</f>
        <v>1.05</v>
      </c>
      <c r="AQ598" s="106" t="str">
        <f>IF(OR(L598="",V598="",V598=0),"",ROUND(L598/V598,1))</f>
        <v/>
      </c>
      <c r="AR598" s="106">
        <f>IF(OR('INFORME DIARIO MAQUINARIA'!$O598="",'INFORME DIARIO MAQUINARIA'!$AH598="",'INFORME DIARIO MAQUINARIA'!$AH598=0),"",ROUND('INFORME DIARIO MAQUINARIA'!$O598/'INFORME DIARIO MAQUINARIA'!$AH598,1))</f>
        <v>13.3</v>
      </c>
      <c r="AS598" s="189" t="str">
        <f>IFERROR(IF(OR(V598="",AE598="",V598&lt;=0,AE598&lt;0),"",AE598/V598),"")</f>
        <v/>
      </c>
      <c r="AT598" s="106"/>
      <c r="AU598" s="106"/>
      <c r="AV598" s="106"/>
      <c r="AW598" s="106"/>
      <c r="AX598" s="106"/>
      <c r="AY598" s="106"/>
      <c r="AZ598" s="121"/>
    </row>
    <row r="599" spans="2:52" ht="60" hidden="1" customHeight="1" thickBot="1" x14ac:dyDescent="0.3">
      <c r="B599" s="252">
        <v>46279</v>
      </c>
      <c r="C599" s="212" t="s">
        <v>110</v>
      </c>
      <c r="D599" s="212">
        <v>1</v>
      </c>
      <c r="E599" s="212" t="s">
        <v>131</v>
      </c>
      <c r="F599" s="212" t="s">
        <v>130</v>
      </c>
      <c r="G599" s="212">
        <v>7</v>
      </c>
      <c r="H599" s="212" t="s">
        <v>341</v>
      </c>
      <c r="I599" s="212"/>
      <c r="J599" s="212"/>
      <c r="K599" s="212" t="s">
        <v>340</v>
      </c>
      <c r="L599" s="212"/>
      <c r="M599" s="212"/>
      <c r="N599" s="212">
        <v>1</v>
      </c>
      <c r="O599" s="212">
        <v>12</v>
      </c>
      <c r="P599" s="211"/>
      <c r="Q599" s="205"/>
      <c r="R599" s="204"/>
      <c r="S599" s="204">
        <f>'INFORME DIARIO MAQUINARIA'!$R599-'INFORME DIARIO MAQUINARIA'!$Q599</f>
        <v>0</v>
      </c>
      <c r="T599" s="203"/>
      <c r="U599" s="106"/>
      <c r="V599" s="106" t="str">
        <f>IF(U599-T599=0,"",U599-T599)</f>
        <v/>
      </c>
      <c r="W599" s="106">
        <v>17006</v>
      </c>
      <c r="X599" s="106">
        <v>17029</v>
      </c>
      <c r="Y599" s="106">
        <f>IF(X599-W599=0,"",X599-W599)</f>
        <v>23</v>
      </c>
      <c r="Z599" s="106"/>
      <c r="AA599" s="106"/>
      <c r="AB599" s="106">
        <f>'INFORME DIARIO MAQUINARIA'!$AA599-'INFORME DIARIO MAQUINARIA'!$Z599</f>
        <v>0</v>
      </c>
      <c r="AC599" s="106"/>
      <c r="AD599" s="106"/>
      <c r="AE599" s="106" t="str">
        <f>IF(AD599-AC599=0,"",AD599-AC599)</f>
        <v/>
      </c>
      <c r="AF599" s="106">
        <v>17015</v>
      </c>
      <c r="AG599" s="106">
        <v>17020</v>
      </c>
      <c r="AH599" s="106">
        <f>IF(AG599-AF599=0,"",AG599-AF599)</f>
        <v>5</v>
      </c>
      <c r="AI599" s="106">
        <v>230</v>
      </c>
      <c r="AJ599" s="106"/>
      <c r="AK599" s="106">
        <v>210</v>
      </c>
      <c r="AL599" s="106">
        <v>200</v>
      </c>
      <c r="AM599" s="106">
        <f>IF((AK599+AJ599)-AL599=0,"",(AK599+AJ599)-AL599)</f>
        <v>10</v>
      </c>
      <c r="AN599" s="120" t="str">
        <f>IF(OR(AM599="",V599="",V599=0),"",ROUND(AM599/V599,2))</f>
        <v/>
      </c>
      <c r="AO599" s="106">
        <f>IF(OR(Y599="",AM599="",AM599=0),"",ROUND(Y599/AM599,2))</f>
        <v>2.2999999999999998</v>
      </c>
      <c r="AP599" s="106">
        <f>IF(OR(AM599="",Y599="",Y599=0),"",ROUND(AM599/Y599,2))</f>
        <v>0.43</v>
      </c>
      <c r="AQ599" s="106" t="str">
        <f>IF(OR(L599="",V599="",V599=0),"",ROUND(L599/V599,1))</f>
        <v/>
      </c>
      <c r="AR599" s="106">
        <f>IF(OR('INFORME DIARIO MAQUINARIA'!$O599="",'INFORME DIARIO MAQUINARIA'!$AH599="",'INFORME DIARIO MAQUINARIA'!$AH599=0),"",ROUND('INFORME DIARIO MAQUINARIA'!$O599/'INFORME DIARIO MAQUINARIA'!$AH599,1))</f>
        <v>2.4</v>
      </c>
      <c r="AS599" s="189" t="str">
        <f>IFERROR(IF(OR(V599="",AE599="",V599&lt;=0,AE599&lt;0),"",AE599/V599),"")</f>
        <v/>
      </c>
      <c r="AT599" s="106"/>
      <c r="AU599" s="106"/>
      <c r="AV599" s="106"/>
      <c r="AW599" s="106"/>
      <c r="AX599" s="106"/>
      <c r="AY599" s="106"/>
      <c r="AZ599" s="121"/>
    </row>
    <row r="600" spans="2:52" ht="60" hidden="1" customHeight="1" thickBot="1" x14ac:dyDescent="0.3">
      <c r="B600" s="252">
        <v>46280</v>
      </c>
      <c r="C600" s="249" t="s">
        <v>59</v>
      </c>
      <c r="D600" s="249">
        <v>1</v>
      </c>
      <c r="E600" s="249"/>
      <c r="F600" s="249"/>
      <c r="G600" s="249"/>
      <c r="H600" s="249"/>
      <c r="I600" s="249"/>
      <c r="J600" s="249"/>
      <c r="K600" s="249" t="s">
        <v>311</v>
      </c>
      <c r="L600" s="212"/>
      <c r="M600" s="212"/>
      <c r="N600" s="212"/>
      <c r="O600" s="212"/>
      <c r="P600" s="211"/>
      <c r="Q600" s="205"/>
      <c r="R600" s="204"/>
      <c r="S600" s="204">
        <f>'INFORME DIARIO MAQUINARIA'!$R600-'INFORME DIARIO MAQUINARIA'!$Q600</f>
        <v>0</v>
      </c>
      <c r="T600" s="203"/>
      <c r="U600" s="106"/>
      <c r="V600" s="106" t="str">
        <f>IF(U600-T600=0,"",U600-T600)</f>
        <v/>
      </c>
      <c r="W600" s="106"/>
      <c r="X600" s="106"/>
      <c r="Y600" s="106" t="str">
        <f>IF(X600-W600=0,"",X600-W600)</f>
        <v/>
      </c>
      <c r="Z600" s="106"/>
      <c r="AA600" s="106"/>
      <c r="AB600" s="106">
        <f>'INFORME DIARIO MAQUINARIA'!$AA600-'INFORME DIARIO MAQUINARIA'!$Z600</f>
        <v>0</v>
      </c>
      <c r="AC600" s="106"/>
      <c r="AD600" s="106"/>
      <c r="AE600" s="106" t="str">
        <f>IF(AD600-AC600=0,"",AD600-AC600)</f>
        <v/>
      </c>
      <c r="AF600" s="106"/>
      <c r="AG600" s="106"/>
      <c r="AH600" s="106" t="str">
        <f>IF(AG600-AF600=0,"",AG600-AF600)</f>
        <v/>
      </c>
      <c r="AI600" s="106"/>
      <c r="AJ600" s="106"/>
      <c r="AK600" s="106"/>
      <c r="AL600" s="106"/>
      <c r="AM600" s="106" t="str">
        <f>IF((AK600+AJ600)-AL600=0,"",(AK600+AJ600)-AL600)</f>
        <v/>
      </c>
      <c r="AN600" s="120" t="str">
        <f>IF(OR(AM600="",V600="",V600=0),"",ROUND(AM600/V600,2))</f>
        <v/>
      </c>
      <c r="AO600" s="106" t="str">
        <f>IF(OR(Y600="",AM600="",AM600=0),"",ROUND(Y600/AM600,2))</f>
        <v/>
      </c>
      <c r="AP600" s="106" t="str">
        <f>IF(OR(AM600="",Y600="",Y600=0),"",ROUND(AM600/Y600,2))</f>
        <v/>
      </c>
      <c r="AQ600" s="106" t="str">
        <f>IF(OR(L600="",V600="",V600=0),"",ROUND(L600/V600,1))</f>
        <v/>
      </c>
      <c r="AR600" s="106" t="str">
        <f>IF(OR('INFORME DIARIO MAQUINARIA'!$O600="",'INFORME DIARIO MAQUINARIA'!$AH600="",'INFORME DIARIO MAQUINARIA'!$AH600=0),"",ROUND('INFORME DIARIO MAQUINARIA'!$O600/'INFORME DIARIO MAQUINARIA'!$AH600,1))</f>
        <v/>
      </c>
      <c r="AS600" s="189" t="str">
        <f>IFERROR(IF(OR(V600="",AE600="",V600&lt;=0,AE600&lt;0),"",AE600/V600),"")</f>
        <v/>
      </c>
      <c r="AT600" s="106"/>
      <c r="AU600" s="106"/>
      <c r="AV600" s="106"/>
      <c r="AW600" s="106"/>
      <c r="AX600" s="106"/>
      <c r="AY600" s="106"/>
      <c r="AZ600" s="121"/>
    </row>
    <row r="601" spans="2:52" ht="48.75" hidden="1" customHeight="1" thickBot="1" x14ac:dyDescent="0.3">
      <c r="B601" s="252">
        <v>46281</v>
      </c>
      <c r="C601" s="249" t="s">
        <v>57</v>
      </c>
      <c r="D601" s="249">
        <v>1</v>
      </c>
      <c r="E601" s="249"/>
      <c r="F601" s="249"/>
      <c r="G601" s="249"/>
      <c r="H601" s="249"/>
      <c r="I601" s="249"/>
      <c r="J601" s="249"/>
      <c r="K601" s="249" t="s">
        <v>311</v>
      </c>
      <c r="L601" s="212"/>
      <c r="M601" s="212"/>
      <c r="N601" s="212"/>
      <c r="O601" s="212"/>
      <c r="P601" s="211"/>
      <c r="Q601" s="205"/>
      <c r="R601" s="204"/>
      <c r="S601" s="204">
        <f>'INFORME DIARIO MAQUINARIA'!$R601-'INFORME DIARIO MAQUINARIA'!$Q601</f>
        <v>0</v>
      </c>
      <c r="T601" s="203"/>
      <c r="U601" s="106"/>
      <c r="V601" s="106" t="str">
        <f>IF(U601-T601=0,"",U601-T601)</f>
        <v/>
      </c>
      <c r="W601" s="106"/>
      <c r="X601" s="106"/>
      <c r="Y601" s="106" t="str">
        <f>IF(X601-W601=0,"",X601-W601)</f>
        <v/>
      </c>
      <c r="Z601" s="106"/>
      <c r="AA601" s="106"/>
      <c r="AB601" s="106">
        <f>'INFORME DIARIO MAQUINARIA'!$AA601-'INFORME DIARIO MAQUINARIA'!$Z601</f>
        <v>0</v>
      </c>
      <c r="AC601" s="106"/>
      <c r="AD601" s="106"/>
      <c r="AE601" s="106" t="str">
        <f>IF(AD601-AC601=0,"",AD601-AC601)</f>
        <v/>
      </c>
      <c r="AF601" s="106"/>
      <c r="AG601" s="106"/>
      <c r="AH601" s="106" t="str">
        <f>IF(AG601-AF601=0,"",AG601-AF601)</f>
        <v/>
      </c>
      <c r="AI601" s="106"/>
      <c r="AJ601" s="106"/>
      <c r="AK601" s="106"/>
      <c r="AL601" s="106"/>
      <c r="AM601" s="106" t="str">
        <f>IF((AK601+AJ601)-AL601=0,"",(AK601+AJ601)-AL601)</f>
        <v/>
      </c>
      <c r="AN601" s="120" t="str">
        <f>IF(OR(AM601="",V601="",V601=0),"",ROUND(AM601/V601,2))</f>
        <v/>
      </c>
      <c r="AO601" s="106" t="str">
        <f>IF(OR(Y601="",AM601="",AM601=0),"",ROUND(Y601/AM601,2))</f>
        <v/>
      </c>
      <c r="AP601" s="106" t="str">
        <f>IF(OR(AM601="",Y601="",Y601=0),"",ROUND(AM601/Y601,2))</f>
        <v/>
      </c>
      <c r="AQ601" s="106" t="str">
        <f>IF(OR(L601="",V601="",V601=0),"",ROUND(L601/V601,1))</f>
        <v/>
      </c>
      <c r="AR601" s="106" t="str">
        <f>IF(OR('INFORME DIARIO MAQUINARIA'!$O601="",'INFORME DIARIO MAQUINARIA'!$AH601="",'INFORME DIARIO MAQUINARIA'!$AH601=0),"",ROUND('INFORME DIARIO MAQUINARIA'!$O601/'INFORME DIARIO MAQUINARIA'!$AH601,1))</f>
        <v/>
      </c>
      <c r="AS601" s="189" t="str">
        <f>IFERROR(IF(OR(V601="",AE601="",V601&lt;=0,AE601&lt;0),"",AE601/V601),"")</f>
        <v/>
      </c>
      <c r="AT601" s="106"/>
      <c r="AU601" s="106"/>
      <c r="AV601" s="106"/>
      <c r="AW601" s="106"/>
      <c r="AX601" s="106"/>
      <c r="AY601" s="106"/>
      <c r="AZ601" s="121"/>
    </row>
    <row r="602" spans="2:52" ht="63" hidden="1" customHeight="1" x14ac:dyDescent="0.25">
      <c r="B602" s="252">
        <v>46282</v>
      </c>
      <c r="C602" s="212" t="s">
        <v>56</v>
      </c>
      <c r="D602" s="212">
        <v>1</v>
      </c>
      <c r="E602" s="212" t="s">
        <v>195</v>
      </c>
      <c r="F602" s="212" t="s">
        <v>221</v>
      </c>
      <c r="G602" s="212">
        <v>6</v>
      </c>
      <c r="H602" s="212" t="s">
        <v>336</v>
      </c>
      <c r="I602" s="212">
        <v>427</v>
      </c>
      <c r="J602" s="212"/>
      <c r="K602" s="212" t="s">
        <v>339</v>
      </c>
      <c r="L602" s="212"/>
      <c r="M602" s="212"/>
      <c r="N602" s="212">
        <v>1</v>
      </c>
      <c r="O602" s="212">
        <v>12</v>
      </c>
      <c r="P602" s="211"/>
      <c r="Q602" s="205"/>
      <c r="R602" s="204"/>
      <c r="S602" s="204">
        <f>'INFORME DIARIO MAQUINARIA'!$R602-'INFORME DIARIO MAQUINARIA'!$Q602</f>
        <v>0</v>
      </c>
      <c r="T602" s="294"/>
      <c r="U602" s="293"/>
      <c r="V602" s="106" t="str">
        <f>IF(U602-T602=0,"",U602-T602)</f>
        <v/>
      </c>
      <c r="W602" s="293">
        <v>22324</v>
      </c>
      <c r="X602" s="293">
        <v>22356</v>
      </c>
      <c r="Y602" s="106">
        <f>IF(X602-W602=0,"",X602-W602)</f>
        <v>32</v>
      </c>
      <c r="Z602" s="106"/>
      <c r="AA602" s="106"/>
      <c r="AB602" s="106">
        <f>'INFORME DIARIO MAQUINARIA'!$AA602-'INFORME DIARIO MAQUINARIA'!$Z602</f>
        <v>0</v>
      </c>
      <c r="AC602" s="293"/>
      <c r="AD602" s="293"/>
      <c r="AE602" s="106" t="str">
        <f>IF(AD602-AC602=0,"",AD602-AC602)</f>
        <v/>
      </c>
      <c r="AF602" s="293"/>
      <c r="AG602" s="293"/>
      <c r="AH602" s="106" t="str">
        <f>IF(AG602-AF602=0,"",AG602-AF602)</f>
        <v/>
      </c>
      <c r="AI602" s="293">
        <v>230</v>
      </c>
      <c r="AJ602" s="293"/>
      <c r="AK602" s="293">
        <v>210</v>
      </c>
      <c r="AL602" s="293">
        <v>195</v>
      </c>
      <c r="AM602" s="106">
        <f>IF((AK602+AJ602)-AL602=0,"",(AK602+AJ602)-AL602)</f>
        <v>15</v>
      </c>
      <c r="AN602" s="120" t="str">
        <f>IF(OR(AM602="",V602="",V602=0),"",ROUND(AM602/V602,2))</f>
        <v/>
      </c>
      <c r="AO602" s="106">
        <f>IF(OR(Y602="",AM602="",AM602=0),"",ROUND(Y602/AM602,2))</f>
        <v>2.13</v>
      </c>
      <c r="AP602" s="106">
        <f>IF(OR(AM602="",Y602="",Y602=0),"",ROUND(AM602/Y602,2))</f>
        <v>0.47</v>
      </c>
      <c r="AQ602" s="106" t="str">
        <f>IF(OR(L602="",V602="",V602=0),"",ROUND(L602/V602,1))</f>
        <v/>
      </c>
      <c r="AR602" s="106" t="str">
        <f>IF(OR('INFORME DIARIO MAQUINARIA'!$O602="",'INFORME DIARIO MAQUINARIA'!$AH602="",'INFORME DIARIO MAQUINARIA'!$AH602=0),"",ROUND('INFORME DIARIO MAQUINARIA'!$O602/'INFORME DIARIO MAQUINARIA'!$AH602,1))</f>
        <v/>
      </c>
      <c r="AS602" s="189" t="str">
        <f>IFERROR(IF(OR(V602="",AE602="",V602&lt;=0,AE602&lt;0),"",AE602/V602),"")</f>
        <v/>
      </c>
      <c r="AT602" s="106" t="s">
        <v>338</v>
      </c>
      <c r="AU602" s="106" t="s">
        <v>133</v>
      </c>
      <c r="AV602" s="106" t="s">
        <v>337</v>
      </c>
      <c r="AW602" s="258" t="s">
        <v>333</v>
      </c>
      <c r="AX602" s="106" t="s">
        <v>332</v>
      </c>
      <c r="AY602" s="106">
        <v>72635302</v>
      </c>
      <c r="AZ602" s="121" t="s">
        <v>271</v>
      </c>
    </row>
    <row r="603" spans="2:52" ht="44.25" hidden="1" customHeight="1" thickBot="1" x14ac:dyDescent="0.3">
      <c r="B603" s="292">
        <v>46282</v>
      </c>
      <c r="C603" s="207" t="s">
        <v>56</v>
      </c>
      <c r="D603" s="207">
        <v>1</v>
      </c>
      <c r="E603" s="207" t="s">
        <v>231</v>
      </c>
      <c r="F603" s="207" t="s">
        <v>161</v>
      </c>
      <c r="G603" s="207">
        <v>6</v>
      </c>
      <c r="H603" s="207" t="s">
        <v>336</v>
      </c>
      <c r="I603" s="207">
        <v>427</v>
      </c>
      <c r="J603" s="207"/>
      <c r="K603" s="207" t="s">
        <v>335</v>
      </c>
      <c r="L603" s="207"/>
      <c r="M603" s="207"/>
      <c r="N603" s="207">
        <v>1</v>
      </c>
      <c r="O603" s="207">
        <v>12</v>
      </c>
      <c r="P603" s="206"/>
      <c r="Q603" s="205"/>
      <c r="R603" s="204"/>
      <c r="S603" s="204">
        <f>'INFORME DIARIO MAQUINARIA'!$R603-'INFORME DIARIO MAQUINARIA'!$Q603</f>
        <v>0</v>
      </c>
      <c r="T603" s="291"/>
      <c r="U603" s="290"/>
      <c r="V603" s="106" t="str">
        <f>IF(U603-T603=0,"",U603-T603)</f>
        <v/>
      </c>
      <c r="W603" s="289">
        <v>155506</v>
      </c>
      <c r="X603" s="289">
        <v>155538</v>
      </c>
      <c r="Y603" s="106">
        <f>IF(X603-W603=0,"",X603-W603)</f>
        <v>32</v>
      </c>
      <c r="Z603" s="106"/>
      <c r="AA603" s="106"/>
      <c r="AB603" s="106">
        <f>'INFORME DIARIO MAQUINARIA'!$AA603-'INFORME DIARIO MAQUINARIA'!$Z603</f>
        <v>0</v>
      </c>
      <c r="AC603" s="290"/>
      <c r="AD603" s="290"/>
      <c r="AE603" s="106" t="str">
        <f>IF(AD603-AC603=0,"",AD603-AC603)</f>
        <v/>
      </c>
      <c r="AF603" s="289">
        <v>22327</v>
      </c>
      <c r="AG603" s="289">
        <v>22340</v>
      </c>
      <c r="AH603" s="106">
        <f>IF(AG603-AF603=0,"",AG603-AF603)</f>
        <v>13</v>
      </c>
      <c r="AI603" s="106">
        <v>305</v>
      </c>
      <c r="AJ603" s="289"/>
      <c r="AK603" s="289">
        <v>230</v>
      </c>
      <c r="AL603" s="289">
        <v>195</v>
      </c>
      <c r="AM603" s="106">
        <f>IF((AK603+AJ603)-AL603=0,"",(AK603+AJ603)-AL603)</f>
        <v>35</v>
      </c>
      <c r="AN603" s="120" t="str">
        <f>IF(OR(AM603="",V603="",V603=0),"",ROUND(AM603/V603,2))</f>
        <v/>
      </c>
      <c r="AO603" s="106">
        <f>IF(OR(Y603="",AM603="",AM603=0),"",ROUND(Y603/AM603,2))</f>
        <v>0.91</v>
      </c>
      <c r="AP603" s="106">
        <f>IF(OR(AM603="",Y603="",Y603=0),"",ROUND(AM603/Y603,2))</f>
        <v>1.0900000000000001</v>
      </c>
      <c r="AQ603" s="106" t="str">
        <f>IF(OR(L603="",V603="",V603=0),"",ROUND(L603/V603,1))</f>
        <v/>
      </c>
      <c r="AR603" s="106">
        <f>IF(OR('INFORME DIARIO MAQUINARIA'!$O603="",'INFORME DIARIO MAQUINARIA'!$AH603="",'INFORME DIARIO MAQUINARIA'!$AH603=0),"",ROUND('INFORME DIARIO MAQUINARIA'!$O603/'INFORME DIARIO MAQUINARIA'!$AH603,1))</f>
        <v>0.9</v>
      </c>
      <c r="AS603" s="189" t="str">
        <f>IFERROR(IF(OR(V603="",AE603="",V603&lt;=0,AE603&lt;0),"",AE603/V603),"")</f>
        <v/>
      </c>
      <c r="AT603" s="106"/>
      <c r="AU603" s="106" t="s">
        <v>133</v>
      </c>
      <c r="AV603" s="106" t="s">
        <v>334</v>
      </c>
      <c r="AW603" s="288" t="s">
        <v>333</v>
      </c>
      <c r="AX603" s="285" t="s">
        <v>332</v>
      </c>
      <c r="AY603" s="285">
        <v>72635302</v>
      </c>
      <c r="AZ603" s="287" t="s">
        <v>271</v>
      </c>
    </row>
    <row r="604" spans="2:52" ht="57" hidden="1" customHeight="1" thickBot="1" x14ac:dyDescent="0.3">
      <c r="B604" s="252">
        <v>46282</v>
      </c>
      <c r="C604" s="212" t="s">
        <v>56</v>
      </c>
      <c r="D604" s="212">
        <v>1</v>
      </c>
      <c r="E604" s="212" t="s">
        <v>155</v>
      </c>
      <c r="F604" s="212" t="s">
        <v>81</v>
      </c>
      <c r="G604" s="212">
        <v>3</v>
      </c>
      <c r="H604" s="212" t="s">
        <v>331</v>
      </c>
      <c r="I604" s="212" t="s">
        <v>330</v>
      </c>
      <c r="J604" s="212"/>
      <c r="K604" s="212" t="s">
        <v>329</v>
      </c>
      <c r="L604" s="212"/>
      <c r="M604" s="212"/>
      <c r="N604" s="212">
        <v>1</v>
      </c>
      <c r="O604" s="212"/>
      <c r="P604" s="211"/>
      <c r="Q604" s="205"/>
      <c r="R604" s="204"/>
      <c r="S604" s="204">
        <f>'INFORME DIARIO MAQUINARIA'!$R604-'INFORME DIARIO MAQUINARIA'!$Q604</f>
        <v>0</v>
      </c>
      <c r="T604" s="203"/>
      <c r="U604" s="106"/>
      <c r="V604" s="106" t="str">
        <f>IF(U604-T604=0,"",U604-T604)</f>
        <v/>
      </c>
      <c r="W604" s="106">
        <v>208261</v>
      </c>
      <c r="X604" s="106">
        <v>208266</v>
      </c>
      <c r="Y604" s="106">
        <f>IF(X604-W604=0,"",X604-W604)</f>
        <v>5</v>
      </c>
      <c r="Z604" s="106"/>
      <c r="AA604" s="106"/>
      <c r="AB604" s="106">
        <f>'INFORME DIARIO MAQUINARIA'!$AA604-'INFORME DIARIO MAQUINARIA'!$Z604</f>
        <v>0</v>
      </c>
      <c r="AC604" s="106"/>
      <c r="AD604" s="106"/>
      <c r="AE604" s="106" t="str">
        <f>IF(AD604-AC604=0,"",AD604-AC604)</f>
        <v/>
      </c>
      <c r="AF604" s="106"/>
      <c r="AG604" s="106"/>
      <c r="AH604" s="106" t="str">
        <f>IF(AG604-AF604=0,"",AG604-AF604)</f>
        <v/>
      </c>
      <c r="AI604" s="106">
        <v>200</v>
      </c>
      <c r="AJ604" s="106"/>
      <c r="AK604" s="106">
        <v>210</v>
      </c>
      <c r="AL604" s="106">
        <v>195</v>
      </c>
      <c r="AM604" s="106">
        <f>IF((AK604+AJ604)-AL604=0,"",(AK604+AJ604)-AL604)</f>
        <v>15</v>
      </c>
      <c r="AN604" s="120" t="str">
        <f>IF(OR(AM604="",V604="",V604=0),"",ROUND(AM604/V604,2))</f>
        <v/>
      </c>
      <c r="AO604" s="106">
        <f>IF(OR(Y604="",AM604="",AM604=0),"",ROUND(Y604/AM604,2))</f>
        <v>0.33</v>
      </c>
      <c r="AP604" s="106">
        <f>IF(OR(AM604="",Y604="",Y604=0),"",ROUND(AM604/Y604,2))</f>
        <v>3</v>
      </c>
      <c r="AQ604" s="106" t="str">
        <f>IF(OR(L604="",V604="",V604=0),"",ROUND(L604/V604,1))</f>
        <v/>
      </c>
      <c r="AR604" s="106" t="str">
        <f>IF(OR('INFORME DIARIO MAQUINARIA'!$O604="",'INFORME DIARIO MAQUINARIA'!$AH604="",'INFORME DIARIO MAQUINARIA'!$AH604=0),"",ROUND('INFORME DIARIO MAQUINARIA'!$O604/'INFORME DIARIO MAQUINARIA'!$AH604,1))</f>
        <v/>
      </c>
      <c r="AS604" s="189" t="str">
        <f>IFERROR(IF(OR(V604="",AE604="",V604&lt;=0,AE604&lt;0),"",AE604/V604),"")</f>
        <v/>
      </c>
      <c r="AT604" s="106"/>
      <c r="AU604" s="106"/>
      <c r="AV604" s="106"/>
      <c r="AW604" s="106"/>
      <c r="AX604" s="106"/>
      <c r="AY604" s="106"/>
      <c r="AZ604" s="121"/>
    </row>
    <row r="605" spans="2:52" ht="45.75" hidden="1" customHeight="1" x14ac:dyDescent="0.25">
      <c r="B605" s="252">
        <v>46283</v>
      </c>
      <c r="C605" s="248" t="s">
        <v>60</v>
      </c>
      <c r="D605" s="248">
        <v>1</v>
      </c>
      <c r="E605" s="248" t="s">
        <v>328</v>
      </c>
      <c r="F605" s="248" t="s">
        <v>327</v>
      </c>
      <c r="G605" s="248">
        <v>10</v>
      </c>
      <c r="H605" s="248" t="s">
        <v>325</v>
      </c>
      <c r="I605" s="248"/>
      <c r="J605" s="248"/>
      <c r="K605" s="248" t="s">
        <v>326</v>
      </c>
      <c r="L605" s="248"/>
      <c r="M605" s="248">
        <v>20</v>
      </c>
      <c r="N605" s="248"/>
      <c r="O605" s="248"/>
      <c r="P605" s="247"/>
      <c r="Q605" s="246"/>
      <c r="R605" s="245"/>
      <c r="S605" s="245">
        <f>'INFORME DIARIO MAQUINARIA'!$R605-'INFORME DIARIO MAQUINARIA'!$Q605</f>
        <v>0</v>
      </c>
      <c r="T605" s="286">
        <v>950.5</v>
      </c>
      <c r="U605" s="285">
        <v>952.9</v>
      </c>
      <c r="V605" s="106">
        <f>IF(U605-T605=0,"",U605-T605)</f>
        <v>2.3999999999999773</v>
      </c>
      <c r="W605" s="106"/>
      <c r="X605" s="106"/>
      <c r="Y605" s="106" t="str">
        <f>IF(X605-W605=0,"",X605-W605)</f>
        <v/>
      </c>
      <c r="Z605" s="106"/>
      <c r="AA605" s="106"/>
      <c r="AB605" s="106">
        <f>'INFORME DIARIO MAQUINARIA'!$AA605-'INFORME DIARIO MAQUINARIA'!$Z605</f>
        <v>0</v>
      </c>
      <c r="AC605" s="285">
        <v>950.5</v>
      </c>
      <c r="AD605" s="285">
        <v>952.9</v>
      </c>
      <c r="AE605" s="106">
        <f>IF(AD605-AC605=0,"",AD605-AC605)</f>
        <v>2.3999999999999773</v>
      </c>
      <c r="AF605" s="106"/>
      <c r="AG605" s="106"/>
      <c r="AH605" s="106" t="str">
        <f>IF(AG605-AF605=0,"",AG605-AF605)</f>
        <v/>
      </c>
      <c r="AI605" s="285">
        <v>55</v>
      </c>
      <c r="AJ605" s="285"/>
      <c r="AK605" s="285">
        <v>54</v>
      </c>
      <c r="AL605" s="285">
        <v>40</v>
      </c>
      <c r="AM605" s="106">
        <f>IF((AK605+AJ605)-AL605=0,"",(AK605+AJ605)-AL605)</f>
        <v>14</v>
      </c>
      <c r="AN605" s="120">
        <f>IF(OR(AM605="",V605="",V605=0),"",ROUND(AM605/V605,2))</f>
        <v>5.83</v>
      </c>
      <c r="AO605" s="106" t="str">
        <f>IF(OR(Y605="",AM605="",AM605=0),"",ROUND(Y605/AM605,2))</f>
        <v/>
      </c>
      <c r="AP605" s="106" t="str">
        <f>IF(OR(AM605="",Y605="",Y605=0),"",ROUND(AM605/Y605,2))</f>
        <v/>
      </c>
      <c r="AQ605" s="106" t="str">
        <f>IF(OR(L605="",V605="",V605=0),"",ROUND(L605/V605,1))</f>
        <v/>
      </c>
      <c r="AR605" s="106" t="str">
        <f>IF(OR('INFORME DIARIO MAQUINARIA'!$O605="",'INFORME DIARIO MAQUINARIA'!$AH605="",'INFORME DIARIO MAQUINARIA'!$AH605=0),"",ROUND('INFORME DIARIO MAQUINARIA'!$O605/'INFORME DIARIO MAQUINARIA'!$AH605,1))</f>
        <v/>
      </c>
      <c r="AS605" s="189">
        <f>IFERROR(IF(OR(V605="",AE605="",V605&lt;=0,AE605&lt;0),"",AE605/V605),"")</f>
        <v>1</v>
      </c>
      <c r="AT605" s="106"/>
      <c r="AU605" s="106"/>
      <c r="AV605" s="106"/>
      <c r="AW605" s="106"/>
      <c r="AX605" s="106"/>
      <c r="AY605" s="106"/>
      <c r="AZ605" s="121"/>
    </row>
    <row r="606" spans="2:52" ht="57" hidden="1" customHeight="1" x14ac:dyDescent="0.25">
      <c r="B606" s="268">
        <v>46283</v>
      </c>
      <c r="C606" s="201" t="s">
        <v>60</v>
      </c>
      <c r="D606" s="201">
        <v>1</v>
      </c>
      <c r="E606" s="201" t="s">
        <v>155</v>
      </c>
      <c r="F606" s="201" t="s">
        <v>81</v>
      </c>
      <c r="G606" s="201">
        <v>10</v>
      </c>
      <c r="H606" s="201" t="s">
        <v>325</v>
      </c>
      <c r="I606" s="201"/>
      <c r="J606" s="201"/>
      <c r="K606" s="201" t="s">
        <v>324</v>
      </c>
      <c r="L606" s="201"/>
      <c r="M606" s="201"/>
      <c r="N606" s="201">
        <v>2</v>
      </c>
      <c r="O606" s="201">
        <v>20</v>
      </c>
      <c r="P606" s="209"/>
      <c r="Q606" s="205"/>
      <c r="R606" s="204"/>
      <c r="S606" s="204">
        <f>'INFORME DIARIO MAQUINARIA'!$R606-'INFORME DIARIO MAQUINARIA'!$Q606</f>
        <v>0</v>
      </c>
      <c r="T606" s="203"/>
      <c r="U606" s="106"/>
      <c r="V606" s="106" t="str">
        <f>IF(U606-T606=0,"",U606-T606)</f>
        <v/>
      </c>
      <c r="W606" s="106">
        <v>208283</v>
      </c>
      <c r="X606" s="106">
        <v>208304</v>
      </c>
      <c r="Y606" s="106">
        <f>IF(X606-W606=0,"",X606-W606)</f>
        <v>21</v>
      </c>
      <c r="Z606" s="106"/>
      <c r="AA606" s="106"/>
      <c r="AB606" s="106">
        <f>'INFORME DIARIO MAQUINARIA'!$AA606-'INFORME DIARIO MAQUINARIA'!$Z606</f>
        <v>0</v>
      </c>
      <c r="AC606" s="106"/>
      <c r="AD606" s="106"/>
      <c r="AE606" s="106" t="str">
        <f>IF(AD606-AC606=0,"",AD606-AC606)</f>
        <v/>
      </c>
      <c r="AF606" s="106">
        <v>208283</v>
      </c>
      <c r="AG606" s="106">
        <v>208304</v>
      </c>
      <c r="AH606" s="106">
        <f>IF(AG606-AF606=0,"",AG606-AF606)</f>
        <v>21</v>
      </c>
      <c r="AI606" s="106">
        <v>200</v>
      </c>
      <c r="AJ606" s="106"/>
      <c r="AK606" s="284">
        <v>148</v>
      </c>
      <c r="AL606" s="106">
        <v>135</v>
      </c>
      <c r="AM606" s="106">
        <f>IF((AK606+AJ606)-AL606=0,"",(AK606+AJ606)-AL606)</f>
        <v>13</v>
      </c>
      <c r="AN606" s="120" t="str">
        <f>IF(OR(AM606="",V606="",V606=0),"",ROUND(AM606/V606,2))</f>
        <v/>
      </c>
      <c r="AO606" s="106">
        <f>IF(OR(Y606="",AM606="",AM606=0),"",ROUND(Y606/AM606,2))</f>
        <v>1.62</v>
      </c>
      <c r="AP606" s="106">
        <f>IF(OR(AM606="",Y606="",Y606=0),"",ROUND(AM606/Y606,2))</f>
        <v>0.62</v>
      </c>
      <c r="AQ606" s="106" t="str">
        <f>IF(OR(L606="",V606="",V606=0),"",ROUND(L606/V606,1))</f>
        <v/>
      </c>
      <c r="AR606" s="106">
        <f>IF(OR('INFORME DIARIO MAQUINARIA'!$O606="",'INFORME DIARIO MAQUINARIA'!$AH606="",'INFORME DIARIO MAQUINARIA'!$AH606=0),"",ROUND('INFORME DIARIO MAQUINARIA'!$O606/'INFORME DIARIO MAQUINARIA'!$AH606,1))</f>
        <v>1</v>
      </c>
      <c r="AS606" s="189" t="str">
        <f>IFERROR(IF(OR(V606="",AE606="",V606&lt;=0,AE606&lt;0),"",AE606/V606),"")</f>
        <v/>
      </c>
      <c r="AT606" s="106"/>
      <c r="AU606" s="106"/>
      <c r="AV606" s="106"/>
      <c r="AW606" s="106"/>
      <c r="AX606" s="106"/>
      <c r="AY606" s="106"/>
      <c r="AZ606" s="121"/>
    </row>
    <row r="607" spans="2:52" ht="72.75" hidden="1" customHeight="1" thickBot="1" x14ac:dyDescent="0.3">
      <c r="B607" s="271">
        <v>46268</v>
      </c>
      <c r="C607" s="204" t="s">
        <v>56</v>
      </c>
      <c r="D607" s="204">
        <v>1</v>
      </c>
      <c r="E607" s="204" t="s">
        <v>320</v>
      </c>
      <c r="F607" s="204" t="s">
        <v>323</v>
      </c>
      <c r="G607" s="204"/>
      <c r="H607" s="204"/>
      <c r="I607" s="204"/>
      <c r="J607" s="204"/>
      <c r="K607" s="204" t="s">
        <v>322</v>
      </c>
      <c r="L607" s="204"/>
      <c r="M607" s="204"/>
      <c r="N607" s="204"/>
      <c r="O607" s="204"/>
      <c r="P607" s="225"/>
      <c r="Q607" s="204"/>
      <c r="R607" s="204"/>
      <c r="S607" s="204">
        <f>'INFORME DIARIO MAQUINARIA'!$R607-'INFORME DIARIO MAQUINARIA'!$Q607</f>
        <v>0</v>
      </c>
      <c r="T607" s="205">
        <v>104.3</v>
      </c>
      <c r="U607" s="105">
        <v>105.4</v>
      </c>
      <c r="V607" s="106">
        <f>IF(U607-T607=0,"",U607-T607)</f>
        <v>1.1000000000000085</v>
      </c>
      <c r="W607" s="105"/>
      <c r="X607" s="105"/>
      <c r="Y607" s="105"/>
      <c r="Z607" s="121"/>
      <c r="AA607" s="121"/>
      <c r="AB607" s="121">
        <f>'INFORME DIARIO MAQUINARIA'!$AA607-'INFORME DIARIO MAQUINARIA'!$Z607</f>
        <v>0</v>
      </c>
      <c r="AC607" s="105"/>
      <c r="AD607" s="105"/>
      <c r="AE607" s="105"/>
      <c r="AF607" s="105"/>
      <c r="AG607" s="105"/>
      <c r="AH607" s="105"/>
      <c r="AI607" s="105">
        <v>350</v>
      </c>
      <c r="AJ607" s="105">
        <v>116.1</v>
      </c>
      <c r="AK607" s="283">
        <v>180</v>
      </c>
      <c r="AL607" s="105">
        <v>280</v>
      </c>
      <c r="AM607" s="106">
        <f>IF((AK607+AJ607)-AL607=0,"",(AK607+AJ607)-AL607)</f>
        <v>16.100000000000023</v>
      </c>
      <c r="AN607" s="120">
        <f>IF(OR(AM607="",V607="",V607=0),"",ROUND(AM607/V607,2))</f>
        <v>14.64</v>
      </c>
      <c r="AO607" s="105"/>
      <c r="AP607" s="105"/>
      <c r="AQ607" s="105"/>
      <c r="AR607" s="105"/>
      <c r="AS607" s="129"/>
      <c r="AT607" s="136"/>
      <c r="AU607" s="105" t="s">
        <v>321</v>
      </c>
      <c r="AV607" s="105"/>
      <c r="AW607" s="105"/>
      <c r="AX607" s="105"/>
      <c r="AY607" s="105"/>
      <c r="AZ607" s="105"/>
    </row>
    <row r="608" spans="2:52" ht="59.25" hidden="1" customHeight="1" x14ac:dyDescent="0.25">
      <c r="B608" s="282">
        <v>46284</v>
      </c>
      <c r="C608" s="264" t="s">
        <v>149</v>
      </c>
      <c r="D608" s="264">
        <v>1</v>
      </c>
      <c r="E608" s="264" t="s">
        <v>320</v>
      </c>
      <c r="F608" s="264" t="s">
        <v>319</v>
      </c>
      <c r="G608" s="263">
        <v>14</v>
      </c>
      <c r="H608" s="264" t="s">
        <v>313</v>
      </c>
      <c r="I608" s="281"/>
      <c r="J608" s="281"/>
      <c r="K608" s="263" t="s">
        <v>318</v>
      </c>
      <c r="L608" s="251">
        <v>1912</v>
      </c>
      <c r="M608" s="251"/>
      <c r="N608" s="251"/>
      <c r="O608" s="251"/>
      <c r="P608" s="250"/>
      <c r="Q608" s="214"/>
      <c r="R608" s="105"/>
      <c r="S608" s="105">
        <f>'INFORME DIARIO MAQUINARIA'!$R608-'INFORME DIARIO MAQUINARIA'!$Q608</f>
        <v>0</v>
      </c>
      <c r="T608" s="203">
        <v>107.8</v>
      </c>
      <c r="U608" s="106">
        <v>114.8</v>
      </c>
      <c r="V608" s="106">
        <f>IF(U608-T608=0,"",U608-T608)</f>
        <v>7</v>
      </c>
      <c r="W608" s="106"/>
      <c r="X608" s="106"/>
      <c r="Y608" s="106" t="str">
        <f>IF(X608-W608=0,"",X608-W608)</f>
        <v/>
      </c>
      <c r="Z608" s="106"/>
      <c r="AA608" s="106"/>
      <c r="AB608" s="106">
        <f>'INFORME DIARIO MAQUINARIA'!$AA608-'INFORME DIARIO MAQUINARIA'!$Z608</f>
        <v>0</v>
      </c>
      <c r="AC608" s="106">
        <v>108.9</v>
      </c>
      <c r="AD608" s="106">
        <v>112.9</v>
      </c>
      <c r="AE608" s="106">
        <f>IF(AD608-AC608=0,"",AD608-AC608)</f>
        <v>4</v>
      </c>
      <c r="AF608" s="106"/>
      <c r="AG608" s="106"/>
      <c r="AH608" s="106" t="str">
        <f>IF(AG608-AF608=0,"",AG608-AF608)</f>
        <v/>
      </c>
      <c r="AI608" s="106">
        <v>350</v>
      </c>
      <c r="AJ608" s="106"/>
      <c r="AK608" s="106">
        <v>280</v>
      </c>
      <c r="AL608" s="106">
        <v>190</v>
      </c>
      <c r="AM608" s="106">
        <f>IF((AK608+AJ608)-AL608=0,"",(AK608+AJ608)-AL608)</f>
        <v>90</v>
      </c>
      <c r="AN608" s="120">
        <f>IF(OR(AM608="",V608="",V608=0),"",ROUND(AM608/V608,2))</f>
        <v>12.86</v>
      </c>
      <c r="AO608" s="106" t="str">
        <f>IF(OR(Y608="",AM608="",AM608=0),"",ROUND(Y608/AM608,2))</f>
        <v/>
      </c>
      <c r="AP608" s="106" t="str">
        <f>IF(OR(AM608="",Y608="",Y608=0),"",ROUND(AM608/Y608,2))</f>
        <v/>
      </c>
      <c r="AQ608" s="106">
        <f>IF(OR(L608="",V608="",V608=0),"",ROUND(L608/V608,1))</f>
        <v>273.10000000000002</v>
      </c>
      <c r="AR608" s="106" t="str">
        <f>IF(OR('INFORME DIARIO MAQUINARIA'!$O608="",'INFORME DIARIO MAQUINARIA'!$AH608="",'INFORME DIARIO MAQUINARIA'!$AH608=0),"",ROUND('INFORME DIARIO MAQUINARIA'!$O608/'INFORME DIARIO MAQUINARIA'!$AH608,1))</f>
        <v/>
      </c>
      <c r="AS608" s="189">
        <f>IFERROR(IF(OR(V608="",AE608="",V608&lt;=0,AE608&lt;0),"",AE608/V608),"")</f>
        <v>0.5714285714285714</v>
      </c>
      <c r="AT608" s="106"/>
      <c r="AU608" s="106" t="s">
        <v>232</v>
      </c>
      <c r="AV608" s="106" t="s">
        <v>212</v>
      </c>
      <c r="AW608" s="106" t="s">
        <v>317</v>
      </c>
      <c r="AX608" s="106"/>
      <c r="AY608" s="106"/>
      <c r="AZ608" s="121"/>
    </row>
    <row r="609" spans="2:52" ht="51.75" hidden="1" customHeight="1" x14ac:dyDescent="0.25">
      <c r="B609" s="279">
        <v>46284</v>
      </c>
      <c r="C609" s="278" t="s">
        <v>149</v>
      </c>
      <c r="D609" s="278">
        <v>1</v>
      </c>
      <c r="E609" s="278" t="s">
        <v>104</v>
      </c>
      <c r="F609" s="278" t="s">
        <v>103</v>
      </c>
      <c r="G609" s="278">
        <v>14</v>
      </c>
      <c r="H609" s="278" t="s">
        <v>316</v>
      </c>
      <c r="I609" s="277"/>
      <c r="J609" s="277"/>
      <c r="K609" s="278" t="s">
        <v>315</v>
      </c>
      <c r="L609" s="106"/>
      <c r="M609" s="106">
        <v>24</v>
      </c>
      <c r="N609" s="106"/>
      <c r="O609" s="106"/>
      <c r="P609" s="280"/>
      <c r="Q609" s="214"/>
      <c r="R609" s="105"/>
      <c r="S609" s="105">
        <f>'INFORME DIARIO MAQUINARIA'!$R609-'INFORME DIARIO MAQUINARIA'!$Q609</f>
        <v>0</v>
      </c>
      <c r="T609" s="203">
        <v>2851.6</v>
      </c>
      <c r="U609" s="106">
        <v>2856.3</v>
      </c>
      <c r="V609" s="106">
        <f>IF(U609-T609=0,"",U609-T609)</f>
        <v>4.7000000000002728</v>
      </c>
      <c r="W609" s="106"/>
      <c r="X609" s="106"/>
      <c r="Y609" s="106" t="str">
        <f>IF(X609-W609=0,"",X609-W609)</f>
        <v/>
      </c>
      <c r="Z609" s="106"/>
      <c r="AA609" s="106"/>
      <c r="AB609" s="106">
        <f>'INFORME DIARIO MAQUINARIA'!$AA609-'INFORME DIARIO MAQUINARIA'!$Z609</f>
        <v>0</v>
      </c>
      <c r="AC609" s="106">
        <v>2853.1</v>
      </c>
      <c r="AD609" s="106">
        <v>2854.6</v>
      </c>
      <c r="AE609" s="106">
        <f>IF(AD609-AC609=0,"",AD609-AC609)</f>
        <v>1.5</v>
      </c>
      <c r="AF609" s="106"/>
      <c r="AG609" s="106"/>
      <c r="AH609" s="106" t="str">
        <f>IF(AG609-AF609=0,"",AG609-AF609)</f>
        <v/>
      </c>
      <c r="AI609" s="106">
        <v>165</v>
      </c>
      <c r="AJ609" s="106"/>
      <c r="AK609" s="106">
        <v>70</v>
      </c>
      <c r="AL609" s="106">
        <v>40</v>
      </c>
      <c r="AM609" s="106">
        <f>IF((AK609+AJ609)-AL609=0,"",(AK609+AJ609)-AL609)</f>
        <v>30</v>
      </c>
      <c r="AN609" s="120">
        <f>IF(OR(AM609="",V609="",V609=0),"",ROUND(AM609/V609,2))</f>
        <v>6.38</v>
      </c>
      <c r="AO609" s="106" t="str">
        <f>IF(OR(Y609="",AM609="",AM609=0),"",ROUND(Y609/AM609,2))</f>
        <v/>
      </c>
      <c r="AP609" s="106" t="str">
        <f>IF(OR(AM609="",Y609="",Y609=0),"",ROUND(AM609/Y609,2))</f>
        <v/>
      </c>
      <c r="AQ609" s="106" t="str">
        <f>IF(OR(L609="",V609="",V609=0),"",ROUND(L609/V609,1))</f>
        <v/>
      </c>
      <c r="AR609" s="106" t="str">
        <f>IF(OR('INFORME DIARIO MAQUINARIA'!$O609="",'INFORME DIARIO MAQUINARIA'!$AH609="",'INFORME DIARIO MAQUINARIA'!$AH609=0),"",ROUND('INFORME DIARIO MAQUINARIA'!$O609/'INFORME DIARIO MAQUINARIA'!$AH609,1))</f>
        <v/>
      </c>
      <c r="AS609" s="189">
        <f>IFERROR(IF(OR(V609="",AE609="",V609&lt;=0,AE609&lt;0),"",AE609/V609),"")</f>
        <v>0.31914893617019424</v>
      </c>
      <c r="AT609" s="106"/>
      <c r="AU609" s="106"/>
      <c r="AV609" s="106"/>
      <c r="AW609" s="106"/>
      <c r="AX609" s="106"/>
      <c r="AY609" s="106"/>
      <c r="AZ609" s="121"/>
    </row>
    <row r="610" spans="2:52" ht="54" hidden="1" customHeight="1" thickBot="1" x14ac:dyDescent="0.3">
      <c r="B610" s="279">
        <v>46284</v>
      </c>
      <c r="C610" s="278" t="s">
        <v>314</v>
      </c>
      <c r="D610" s="278">
        <v>1</v>
      </c>
      <c r="E610" s="278" t="s">
        <v>100</v>
      </c>
      <c r="F610" s="278" t="s">
        <v>99</v>
      </c>
      <c r="G610" s="276">
        <v>14</v>
      </c>
      <c r="H610" s="278" t="s">
        <v>313</v>
      </c>
      <c r="I610" s="277"/>
      <c r="J610" s="277"/>
      <c r="K610" s="276" t="s">
        <v>312</v>
      </c>
      <c r="L610" s="275"/>
      <c r="M610" s="275"/>
      <c r="N610" s="275">
        <v>2</v>
      </c>
      <c r="O610" s="275">
        <v>24</v>
      </c>
      <c r="P610" s="274"/>
      <c r="Q610" s="254"/>
      <c r="R610" s="253"/>
      <c r="S610" s="253">
        <f>'INFORME DIARIO MAQUINARIA'!$R610-'INFORME DIARIO MAQUINARIA'!$Q610</f>
        <v>0</v>
      </c>
      <c r="T610" s="203"/>
      <c r="U610" s="106"/>
      <c r="V610" s="106" t="str">
        <f>IF(U610-T610=0,"",U610-T610)</f>
        <v/>
      </c>
      <c r="W610" s="106">
        <v>19218</v>
      </c>
      <c r="X610" s="106">
        <v>19275</v>
      </c>
      <c r="Y610" s="106">
        <f>IF(X610-W610=0,"",X610-W610)</f>
        <v>57</v>
      </c>
      <c r="Z610" s="106"/>
      <c r="AA610" s="106"/>
      <c r="AB610" s="106">
        <f>'INFORME DIARIO MAQUINARIA'!$AA610-'INFORME DIARIO MAQUINARIA'!$Z610</f>
        <v>0</v>
      </c>
      <c r="AC610" s="106"/>
      <c r="AD610" s="106"/>
      <c r="AE610" s="106" t="str">
        <f>IF(AD610-AC610=0,"",AD610-AC610)</f>
        <v/>
      </c>
      <c r="AF610" s="106">
        <v>19238</v>
      </c>
      <c r="AG610" s="106">
        <v>19256</v>
      </c>
      <c r="AH610" s="106">
        <f>IF(AG610-AF610=0,"",AG610-AF610)</f>
        <v>18</v>
      </c>
      <c r="AI610" s="106">
        <v>230</v>
      </c>
      <c r="AJ610" s="106"/>
      <c r="AK610" s="106">
        <v>205</v>
      </c>
      <c r="AL610" s="106">
        <v>180</v>
      </c>
      <c r="AM610" s="106">
        <f>IF((AK610+AJ610)-AL610=0,"",(AK610+AJ610)-AL610)</f>
        <v>25</v>
      </c>
      <c r="AN610" s="120" t="str">
        <f>IF(OR(AM610="",V610="",V610=0),"",ROUND(AM610/V610,2))</f>
        <v/>
      </c>
      <c r="AO610" s="106">
        <f>IF(OR(Y610="",AM610="",AM610=0),"",ROUND(Y610/AM610,2))</f>
        <v>2.2799999999999998</v>
      </c>
      <c r="AP610" s="106">
        <f>IF(OR(AM610="",Y610="",Y610=0),"",ROUND(AM610/Y610,2))</f>
        <v>0.44</v>
      </c>
      <c r="AQ610" s="106" t="str">
        <f>IF(OR(L610="",V610="",V610=0),"",ROUND(L610/V610,1))</f>
        <v/>
      </c>
      <c r="AR610" s="106">
        <f>IF(OR('INFORME DIARIO MAQUINARIA'!$O610="",'INFORME DIARIO MAQUINARIA'!$AH610="",'INFORME DIARIO MAQUINARIA'!$AH610=0),"",ROUND('INFORME DIARIO MAQUINARIA'!$O610/'INFORME DIARIO MAQUINARIA'!$AH610,1))</f>
        <v>1.3</v>
      </c>
      <c r="AS610" s="189" t="str">
        <f>IFERROR(IF(OR(V610="",AE610="",V610&lt;=0,AE610&lt;0),"",AE610/V610),"")</f>
        <v/>
      </c>
      <c r="AT610" s="106"/>
      <c r="AU610" s="106"/>
      <c r="AV610" s="106"/>
      <c r="AW610" s="106"/>
      <c r="AX610" s="106"/>
      <c r="AY610" s="106"/>
      <c r="AZ610" s="121"/>
    </row>
    <row r="611" spans="2:52" ht="57" hidden="1" customHeight="1" thickBot="1" x14ac:dyDescent="0.3">
      <c r="B611" s="252">
        <v>46286</v>
      </c>
      <c r="C611" s="249" t="s">
        <v>110</v>
      </c>
      <c r="D611" s="249">
        <v>1</v>
      </c>
      <c r="E611" s="249"/>
      <c r="F611" s="249"/>
      <c r="G611" s="249"/>
      <c r="H611" s="249"/>
      <c r="I611" s="249"/>
      <c r="J611" s="249"/>
      <c r="K611" s="249" t="s">
        <v>311</v>
      </c>
      <c r="L611" s="212"/>
      <c r="M611" s="212"/>
      <c r="N611" s="212"/>
      <c r="O611" s="212"/>
      <c r="P611" s="211"/>
      <c r="Q611" s="205"/>
      <c r="R611" s="204"/>
      <c r="S611" s="204">
        <f>'INFORME DIARIO MAQUINARIA'!$R611-'INFORME DIARIO MAQUINARIA'!$Q611</f>
        <v>0</v>
      </c>
      <c r="T611" s="203"/>
      <c r="U611" s="106"/>
      <c r="V611" s="106" t="str">
        <f>IF(U611-T611=0,"",U611-T611)</f>
        <v/>
      </c>
      <c r="W611" s="106"/>
      <c r="X611" s="106"/>
      <c r="Y611" s="106" t="str">
        <f>IF(X611-W611=0,"",X611-W611)</f>
        <v/>
      </c>
      <c r="Z611" s="106"/>
      <c r="AA611" s="106"/>
      <c r="AB611" s="106">
        <f>'INFORME DIARIO MAQUINARIA'!$AA611-'INFORME DIARIO MAQUINARIA'!$Z611</f>
        <v>0</v>
      </c>
      <c r="AC611" s="106"/>
      <c r="AD611" s="106"/>
      <c r="AE611" s="106" t="str">
        <f>IF(AD611-AC611=0,"",AD611-AC611)</f>
        <v/>
      </c>
      <c r="AF611" s="106"/>
      <c r="AG611" s="106"/>
      <c r="AH611" s="106" t="str">
        <f>IF(AG611-AF611=0,"",AG611-AF611)</f>
        <v/>
      </c>
      <c r="AI611" s="106"/>
      <c r="AJ611" s="106"/>
      <c r="AK611" s="106"/>
      <c r="AL611" s="106"/>
      <c r="AM611" s="106" t="str">
        <f>IF((AK611+AJ611)-AL611=0,"",(AK611+AJ611)-AL611)</f>
        <v/>
      </c>
      <c r="AN611" s="120" t="str">
        <f>IF(OR(AM611="",V611="",V611=0),"",ROUND(AM611/V611,2))</f>
        <v/>
      </c>
      <c r="AO611" s="106" t="str">
        <f>IF(OR(Y611="",AM611="",AM611=0),"",ROUND(Y611/AM611,2))</f>
        <v/>
      </c>
      <c r="AP611" s="106" t="str">
        <f>IF(OR(AM611="",Y611="",Y611=0),"",ROUND(AM611/Y611,2))</f>
        <v/>
      </c>
      <c r="AQ611" s="106" t="str">
        <f>IF(OR(L611="",V611="",V611=0),"",ROUND(L611/V611,1))</f>
        <v/>
      </c>
      <c r="AR611" s="106" t="str">
        <f>IF(OR('INFORME DIARIO MAQUINARIA'!$O611="",'INFORME DIARIO MAQUINARIA'!$AH611="",'INFORME DIARIO MAQUINARIA'!$AH611=0),"",ROUND('INFORME DIARIO MAQUINARIA'!$O611/'INFORME DIARIO MAQUINARIA'!$AH611,1))</f>
        <v/>
      </c>
      <c r="AS611" s="189" t="str">
        <f>IFERROR(IF(OR(V611="",AE611="",V611&lt;=0,AE611&lt;0),"",AE611/V611),"")</f>
        <v/>
      </c>
      <c r="AT611" s="106"/>
      <c r="AU611" s="106"/>
      <c r="AV611" s="106"/>
      <c r="AW611" s="106"/>
      <c r="AX611" s="106"/>
      <c r="AY611" s="106"/>
      <c r="AZ611" s="121"/>
    </row>
    <row r="612" spans="2:52" ht="53.25" hidden="1" customHeight="1" thickBot="1" x14ac:dyDescent="0.3">
      <c r="B612" s="252">
        <v>46287</v>
      </c>
      <c r="C612" s="249" t="s">
        <v>59</v>
      </c>
      <c r="D612" s="249">
        <v>1</v>
      </c>
      <c r="E612" s="249"/>
      <c r="F612" s="249"/>
      <c r="G612" s="249"/>
      <c r="H612" s="249"/>
      <c r="I612" s="249"/>
      <c r="J612" s="249"/>
      <c r="K612" s="249" t="s">
        <v>311</v>
      </c>
      <c r="L612" s="212"/>
      <c r="M612" s="212"/>
      <c r="N612" s="212"/>
      <c r="O612" s="212"/>
      <c r="P612" s="211"/>
      <c r="Q612" s="205"/>
      <c r="R612" s="204"/>
      <c r="S612" s="204">
        <f>'INFORME DIARIO MAQUINARIA'!$R612-'INFORME DIARIO MAQUINARIA'!$Q612</f>
        <v>0</v>
      </c>
      <c r="T612" s="203"/>
      <c r="U612" s="106"/>
      <c r="V612" s="106" t="str">
        <f>IF(U612-T612=0,"",U612-T612)</f>
        <v/>
      </c>
      <c r="W612" s="106"/>
      <c r="X612" s="106"/>
      <c r="Y612" s="106" t="str">
        <f>IF(X612-W612=0,"",X612-W612)</f>
        <v/>
      </c>
      <c r="Z612" s="106"/>
      <c r="AA612" s="106"/>
      <c r="AB612" s="106">
        <f>'INFORME DIARIO MAQUINARIA'!$AA612-'INFORME DIARIO MAQUINARIA'!$Z612</f>
        <v>0</v>
      </c>
      <c r="AC612" s="106"/>
      <c r="AD612" s="106"/>
      <c r="AE612" s="106" t="str">
        <f>IF(AD612-AC612=0,"",AD612-AC612)</f>
        <v/>
      </c>
      <c r="AF612" s="106"/>
      <c r="AG612" s="106"/>
      <c r="AH612" s="106" t="str">
        <f>IF(AG612-AF612=0,"",AG612-AF612)</f>
        <v/>
      </c>
      <c r="AI612" s="106"/>
      <c r="AJ612" s="106"/>
      <c r="AK612" s="106"/>
      <c r="AL612" s="106"/>
      <c r="AM612" s="106" t="str">
        <f>IF((AK612+AJ612)-AL612=0,"",(AK612+AJ612)-AL612)</f>
        <v/>
      </c>
      <c r="AN612" s="120" t="str">
        <f>IF(OR(AM612="",V612="",V612=0),"",ROUND(AM612/V612,2))</f>
        <v/>
      </c>
      <c r="AO612" s="106" t="str">
        <f>IF(OR(Y612="",AM612="",AM612=0),"",ROUND(Y612/AM612,2))</f>
        <v/>
      </c>
      <c r="AP612" s="106" t="str">
        <f>IF(OR(AM612="",Y612="",Y612=0),"",ROUND(AM612/Y612,2))</f>
        <v/>
      </c>
      <c r="AQ612" s="106" t="str">
        <f>IF(OR(L612="",V612="",V612=0),"",ROUND(L612/V612,1))</f>
        <v/>
      </c>
      <c r="AR612" s="106" t="str">
        <f>IF(OR('INFORME DIARIO MAQUINARIA'!$O612="",'INFORME DIARIO MAQUINARIA'!$AH612="",'INFORME DIARIO MAQUINARIA'!$AH612=0),"",ROUND('INFORME DIARIO MAQUINARIA'!$O612/'INFORME DIARIO MAQUINARIA'!$AH612,1))</f>
        <v/>
      </c>
      <c r="AS612" s="189" t="str">
        <f>IFERROR(IF(OR(V612="",AE612="",V612&lt;=0,AE612&lt;0),"",AE612/V612),"")</f>
        <v/>
      </c>
      <c r="AT612" s="106"/>
      <c r="AU612" s="106"/>
      <c r="AV612" s="106"/>
      <c r="AW612" s="106"/>
      <c r="AX612" s="106"/>
      <c r="AY612" s="106"/>
      <c r="AZ612" s="121"/>
    </row>
    <row r="613" spans="2:52" ht="58.5" hidden="1" customHeight="1" thickBot="1" x14ac:dyDescent="0.3">
      <c r="B613" s="252">
        <v>46288</v>
      </c>
      <c r="C613" s="212" t="s">
        <v>219</v>
      </c>
      <c r="D613" s="212">
        <v>1</v>
      </c>
      <c r="E613" s="212" t="s">
        <v>104</v>
      </c>
      <c r="F613" s="212" t="s">
        <v>103</v>
      </c>
      <c r="G613" s="273">
        <v>5</v>
      </c>
      <c r="H613" s="212" t="s">
        <v>308</v>
      </c>
      <c r="I613" s="212">
        <v>195</v>
      </c>
      <c r="J613" s="212"/>
      <c r="K613" s="212" t="s">
        <v>310</v>
      </c>
      <c r="L613" s="212"/>
      <c r="M613" s="212">
        <v>10</v>
      </c>
      <c r="N613" s="212"/>
      <c r="O613" s="212"/>
      <c r="P613" s="211">
        <v>100</v>
      </c>
      <c r="Q613" s="205"/>
      <c r="R613" s="204"/>
      <c r="S613" s="204">
        <f>'INFORME DIARIO MAQUINARIA'!$R613-'INFORME DIARIO MAQUINARIA'!$Q613</f>
        <v>0</v>
      </c>
      <c r="T613" s="203">
        <v>2856.5</v>
      </c>
      <c r="U613" s="106">
        <v>2859.9</v>
      </c>
      <c r="V613" s="106">
        <f>IF(U613-T613=0,"",U613-T613)</f>
        <v>3.4000000000000909</v>
      </c>
      <c r="W613" s="106"/>
      <c r="X613" s="106"/>
      <c r="Y613" s="106" t="str">
        <f>IF(X613-W613=0,"",X613-W613)</f>
        <v/>
      </c>
      <c r="Z613" s="106"/>
      <c r="AA613" s="106"/>
      <c r="AB613" s="106">
        <f>'INFORME DIARIO MAQUINARIA'!$AA613-'INFORME DIARIO MAQUINARIA'!$Z613</f>
        <v>0</v>
      </c>
      <c r="AC613" s="106">
        <v>2856.8</v>
      </c>
      <c r="AD613" s="106">
        <v>2859.3</v>
      </c>
      <c r="AE613" s="106">
        <f>IF(AD613-AC613=0,"",AD613-AC613)</f>
        <v>2.5</v>
      </c>
      <c r="AF613" s="106"/>
      <c r="AG613" s="106"/>
      <c r="AH613" s="106" t="str">
        <f>IF(AG613-AF613=0,"",AG613-AF613)</f>
        <v/>
      </c>
      <c r="AI613" s="106">
        <v>165</v>
      </c>
      <c r="AJ613" s="106"/>
      <c r="AK613" s="106">
        <v>40</v>
      </c>
      <c r="AL613" s="106">
        <v>20</v>
      </c>
      <c r="AM613" s="106">
        <f>IF((AK613+AJ613)-AL613=0,"",(AK613+AJ613)-AL613)</f>
        <v>20</v>
      </c>
      <c r="AN613" s="120">
        <f>IF(OR(AM613="",V613="",V613=0),"",ROUND(AM613/V613,2))</f>
        <v>5.88</v>
      </c>
      <c r="AO613" s="106" t="str">
        <f>IF(OR(Y613="",AM613="",AM613=0),"",ROUND(Y613/AM613,2))</f>
        <v/>
      </c>
      <c r="AP613" s="106" t="str">
        <f>IF(OR(AM613="",Y613="",Y613=0),"",ROUND(AM613/Y613,2))</f>
        <v/>
      </c>
      <c r="AQ613" s="106" t="str">
        <f>IF(OR(L613="",V613="",V613=0),"",ROUND(L613/V613,1))</f>
        <v/>
      </c>
      <c r="AR613" s="106" t="str">
        <f>IF(OR('INFORME DIARIO MAQUINARIA'!$O613="",'INFORME DIARIO MAQUINARIA'!$AH613="",'INFORME DIARIO MAQUINARIA'!$AH613=0),"",ROUND('INFORME DIARIO MAQUINARIA'!$O613/'INFORME DIARIO MAQUINARIA'!$AH613,1))</f>
        <v/>
      </c>
      <c r="AS613" s="189">
        <f>IFERROR(IF(OR(V613="",AE613="",V613&lt;=0,AE613&lt;0),"",AE613/V613),"")</f>
        <v>0.73529411764703911</v>
      </c>
      <c r="AT613" s="106" t="s">
        <v>309</v>
      </c>
      <c r="AU613" s="106" t="s">
        <v>133</v>
      </c>
      <c r="AV613" s="106" t="s">
        <v>140</v>
      </c>
      <c r="AW613" s="258" t="s">
        <v>306</v>
      </c>
      <c r="AX613" s="106"/>
      <c r="AY613" s="106"/>
      <c r="AZ613" s="121"/>
    </row>
    <row r="614" spans="2:52" ht="56.25" hidden="1" customHeight="1" thickBot="1" x14ac:dyDescent="0.3">
      <c r="B614" s="252">
        <v>46289</v>
      </c>
      <c r="C614" s="248" t="s">
        <v>219</v>
      </c>
      <c r="D614" s="248">
        <v>1</v>
      </c>
      <c r="E614" s="248" t="s">
        <v>155</v>
      </c>
      <c r="F614" s="248" t="s">
        <v>81</v>
      </c>
      <c r="G614" s="272">
        <v>5</v>
      </c>
      <c r="H614" s="248" t="s">
        <v>308</v>
      </c>
      <c r="I614" s="248">
        <v>195</v>
      </c>
      <c r="J614" s="248"/>
      <c r="K614" s="248" t="s">
        <v>307</v>
      </c>
      <c r="L614" s="248"/>
      <c r="M614" s="248"/>
      <c r="N614" s="248">
        <v>1</v>
      </c>
      <c r="O614" s="248">
        <v>10</v>
      </c>
      <c r="P614" s="247"/>
      <c r="Q614" s="246"/>
      <c r="R614" s="245"/>
      <c r="S614" s="245">
        <f>'INFORME DIARIO MAQUINARIA'!$R614-'INFORME DIARIO MAQUINARIA'!$Q614</f>
        <v>0</v>
      </c>
      <c r="T614" s="203"/>
      <c r="U614" s="106"/>
      <c r="V614" s="106" t="str">
        <f>IF(U614-T614=0,"",U614-T614)</f>
        <v/>
      </c>
      <c r="W614" s="106">
        <v>208341</v>
      </c>
      <c r="X614" s="106">
        <v>208360</v>
      </c>
      <c r="Y614" s="106">
        <f>IF(X614-W614=0,"",X614-W614)</f>
        <v>19</v>
      </c>
      <c r="Z614" s="106"/>
      <c r="AA614" s="106"/>
      <c r="AB614" s="106">
        <f>'INFORME DIARIO MAQUINARIA'!$AA614-'INFORME DIARIO MAQUINARIA'!$Z614</f>
        <v>0</v>
      </c>
      <c r="AC614" s="106"/>
      <c r="AD614" s="106"/>
      <c r="AE614" s="106" t="str">
        <f>IF(AD614-AC614=0,"",AD614-AC614)</f>
        <v/>
      </c>
      <c r="AF614" s="106">
        <v>208351</v>
      </c>
      <c r="AG614" s="106">
        <v>208353</v>
      </c>
      <c r="AH614" s="106">
        <f>IF(AG614-AF614=0,"",AG614-AF614)</f>
        <v>2</v>
      </c>
      <c r="AI614" s="106">
        <v>300</v>
      </c>
      <c r="AJ614" s="106"/>
      <c r="AK614" s="106">
        <v>220</v>
      </c>
      <c r="AL614" s="106">
        <v>205</v>
      </c>
      <c r="AM614" s="106">
        <f>IF((AK614+AJ614)-AL614=0,"",(AK614+AJ614)-AL614)</f>
        <v>15</v>
      </c>
      <c r="AN614" s="120" t="str">
        <f>IF(OR(AM614="",V614="",V614=0),"",ROUND(AM614/V614,2))</f>
        <v/>
      </c>
      <c r="AO614" s="106">
        <f>IF(OR(Y614="",AM614="",AM614=0),"",ROUND(Y614/AM614,2))</f>
        <v>1.27</v>
      </c>
      <c r="AP614" s="106">
        <f>IF(OR(AM614="",Y614="",Y614=0),"",ROUND(AM614/Y614,2))</f>
        <v>0.79</v>
      </c>
      <c r="AQ614" s="106" t="str">
        <f>IF(OR(L614="",V614="",V614=0),"",ROUND(L614/V614,1))</f>
        <v/>
      </c>
      <c r="AR614" s="106">
        <f>IF(OR('INFORME DIARIO MAQUINARIA'!$O614="",'INFORME DIARIO MAQUINARIA'!$AH614="",'INFORME DIARIO MAQUINARIA'!$AH614=0),"",ROUND('INFORME DIARIO MAQUINARIA'!$O614/'INFORME DIARIO MAQUINARIA'!$AH614,1))</f>
        <v>5</v>
      </c>
      <c r="AS614" s="189" t="str">
        <f>IFERROR(IF(OR(V614="",AE614="",V614&lt;=0,AE614&lt;0),"",AE614/V614),"")</f>
        <v/>
      </c>
      <c r="AT614" s="106"/>
      <c r="AU614" s="106" t="s">
        <v>133</v>
      </c>
      <c r="AV614" s="106" t="s">
        <v>140</v>
      </c>
      <c r="AW614" s="258" t="s">
        <v>306</v>
      </c>
      <c r="AX614" s="106"/>
      <c r="AY614" s="106"/>
      <c r="AZ614" s="121"/>
    </row>
    <row r="615" spans="2:52" ht="79.5" hidden="1" customHeight="1" x14ac:dyDescent="0.25">
      <c r="B615" s="252">
        <v>46288</v>
      </c>
      <c r="C615" s="212" t="s">
        <v>57</v>
      </c>
      <c r="D615" s="212">
        <v>1</v>
      </c>
      <c r="E615" s="212" t="s">
        <v>206</v>
      </c>
      <c r="F615" s="212" t="s">
        <v>305</v>
      </c>
      <c r="G615" s="212">
        <v>7</v>
      </c>
      <c r="H615" s="212" t="s">
        <v>298</v>
      </c>
      <c r="I615" s="212" t="s">
        <v>304</v>
      </c>
      <c r="J615" s="212"/>
      <c r="K615" s="212" t="s">
        <v>303</v>
      </c>
      <c r="L615" s="212"/>
      <c r="M615" s="212"/>
      <c r="N615" s="212"/>
      <c r="O615" s="212"/>
      <c r="P615" s="211">
        <v>150</v>
      </c>
      <c r="Q615" s="205"/>
      <c r="R615" s="204"/>
      <c r="S615" s="204">
        <f>'INFORME DIARIO MAQUINARIA'!$R615-'INFORME DIARIO MAQUINARIA'!$Q615</f>
        <v>0</v>
      </c>
      <c r="T615" s="203">
        <v>2733.2</v>
      </c>
      <c r="U615" s="106">
        <v>2740</v>
      </c>
      <c r="V615" s="106">
        <f>IF(U615-T615=0,"",U615-T615)</f>
        <v>6.8000000000001819</v>
      </c>
      <c r="W615" s="106"/>
      <c r="X615" s="106"/>
      <c r="Y615" s="106" t="str">
        <f>IF(X615-W615=0,"",X615-W615)</f>
        <v/>
      </c>
      <c r="Z615" s="106"/>
      <c r="AA615" s="106"/>
      <c r="AB615" s="106">
        <f>'INFORME DIARIO MAQUINARIA'!$AA615-'INFORME DIARIO MAQUINARIA'!$Z615</f>
        <v>0</v>
      </c>
      <c r="AC615" s="106"/>
      <c r="AD615" s="106"/>
      <c r="AE615" s="106" t="str">
        <f>IF(AD615-AC615=0,"",AD615-AC615)</f>
        <v/>
      </c>
      <c r="AF615" s="106"/>
      <c r="AG615" s="106"/>
      <c r="AH615" s="106" t="str">
        <f>IF(AG615-AF615=0,"",AG615-AF615)</f>
        <v/>
      </c>
      <c r="AI615" s="106">
        <v>165</v>
      </c>
      <c r="AJ615" s="106"/>
      <c r="AK615" s="106">
        <v>117</v>
      </c>
      <c r="AL615" s="106">
        <v>78</v>
      </c>
      <c r="AM615" s="106">
        <f>IF((AK615+AJ615)-AL615=0,"",(AK615+AJ615)-AL615)</f>
        <v>39</v>
      </c>
      <c r="AN615" s="120">
        <f>IF(OR(AM615="",V615="",V615=0),"",ROUND(AM615/V615,2))</f>
        <v>5.74</v>
      </c>
      <c r="AO615" s="106" t="str">
        <f>IF(OR(Y615="",AM615="",AM615=0),"",ROUND(Y615/AM615,2))</f>
        <v/>
      </c>
      <c r="AP615" s="106" t="str">
        <f>IF(OR(AM615="",Y615="",Y615=0),"",ROUND(AM615/Y615,2))</f>
        <v/>
      </c>
      <c r="AQ615" s="106" t="str">
        <f>IF(OR(L615="",V615="",V615=0),"",ROUND(L615/V615,1))</f>
        <v/>
      </c>
      <c r="AR615" s="106" t="str">
        <f>IF(OR('INFORME DIARIO MAQUINARIA'!$O615="",'INFORME DIARIO MAQUINARIA'!$AH615="",'INFORME DIARIO MAQUINARIA'!$AH615=0),"",ROUND('INFORME DIARIO MAQUINARIA'!$O615/'INFORME DIARIO MAQUINARIA'!$AH615,1))</f>
        <v/>
      </c>
      <c r="AS615" s="189" t="str">
        <f>IFERROR(IF(OR(V615="",AE615="",V615&lt;=0,AE615&lt;0),"",AE615/V615),"")</f>
        <v/>
      </c>
      <c r="AT615" s="106" t="s">
        <v>302</v>
      </c>
      <c r="AU615" s="106" t="s">
        <v>133</v>
      </c>
      <c r="AV615" s="106" t="s">
        <v>186</v>
      </c>
      <c r="AW615" s="106" t="s">
        <v>301</v>
      </c>
      <c r="AX615" s="106" t="s">
        <v>300</v>
      </c>
      <c r="AY615" s="106">
        <v>71070144</v>
      </c>
      <c r="AZ615" s="121" t="s">
        <v>299</v>
      </c>
    </row>
    <row r="616" spans="2:52" ht="59.25" hidden="1" customHeight="1" x14ac:dyDescent="0.25">
      <c r="B616" s="271">
        <v>46288</v>
      </c>
      <c r="C616" s="204" t="s">
        <v>57</v>
      </c>
      <c r="D616" s="204">
        <v>1</v>
      </c>
      <c r="E616" s="204" t="s">
        <v>228</v>
      </c>
      <c r="F616" s="204" t="s">
        <v>227</v>
      </c>
      <c r="G616" s="204">
        <v>7</v>
      </c>
      <c r="H616" s="204" t="s">
        <v>298</v>
      </c>
      <c r="I616" s="204">
        <v>267</v>
      </c>
      <c r="J616" s="204"/>
      <c r="K616" s="204" t="s">
        <v>297</v>
      </c>
      <c r="L616" s="204"/>
      <c r="M616" s="204"/>
      <c r="N616" s="204">
        <v>1</v>
      </c>
      <c r="O616" s="204"/>
      <c r="P616" s="225"/>
      <c r="Q616" s="205"/>
      <c r="R616" s="204"/>
      <c r="S616" s="204">
        <f>'INFORME DIARIO MAQUINARIA'!$R616-'INFORME DIARIO MAQUINARIA'!$Q616</f>
        <v>0</v>
      </c>
      <c r="T616" s="205"/>
      <c r="U616" s="105"/>
      <c r="V616" s="105"/>
      <c r="W616" s="105">
        <v>156248</v>
      </c>
      <c r="X616" s="105">
        <v>156265</v>
      </c>
      <c r="Y616" s="106">
        <f>IF(X616-W616=0,"",X616-W616)</f>
        <v>17</v>
      </c>
      <c r="Z616" s="106"/>
      <c r="AA616" s="106"/>
      <c r="AB616" s="106">
        <f>'INFORME DIARIO MAQUINARIA'!$AA616-'INFORME DIARIO MAQUINARIA'!$Z616</f>
        <v>0</v>
      </c>
      <c r="AC616" s="105"/>
      <c r="AD616" s="105"/>
      <c r="AE616" s="105"/>
      <c r="AF616" s="105">
        <v>156251</v>
      </c>
      <c r="AG616" s="105">
        <v>156257</v>
      </c>
      <c r="AH616" s="106">
        <f>IF(AG616-AF616=0,"",AG616-AF616)</f>
        <v>6</v>
      </c>
      <c r="AI616" s="105">
        <v>305</v>
      </c>
      <c r="AJ616" s="105"/>
      <c r="AK616" s="105">
        <v>230</v>
      </c>
      <c r="AL616" s="105">
        <v>220</v>
      </c>
      <c r="AM616" s="106">
        <f>IF((AK616+AJ616)-AL616=0,"",(AK616+AJ616)-AL616)</f>
        <v>10</v>
      </c>
      <c r="AN616" s="151"/>
      <c r="AO616" s="105"/>
      <c r="AP616" s="105"/>
      <c r="AQ616" s="105"/>
      <c r="AR616" s="105"/>
      <c r="AS616" s="129"/>
      <c r="AT616" s="136"/>
      <c r="AU616" s="105"/>
      <c r="AV616" s="105"/>
      <c r="AW616" s="105"/>
      <c r="AX616" s="105"/>
      <c r="AY616" s="105"/>
      <c r="AZ616" s="105"/>
    </row>
    <row r="617" spans="2:52" ht="42.75" hidden="1" customHeight="1" x14ac:dyDescent="0.25">
      <c r="B617" s="271">
        <v>46267</v>
      </c>
      <c r="C617" s="204" t="s">
        <v>57</v>
      </c>
      <c r="D617" s="204">
        <v>1</v>
      </c>
      <c r="E617" s="204" t="s">
        <v>143</v>
      </c>
      <c r="F617" s="204" t="s">
        <v>117</v>
      </c>
      <c r="G617" s="204"/>
      <c r="H617" s="204"/>
      <c r="I617" s="204"/>
      <c r="J617" s="204"/>
      <c r="K617" s="204" t="s">
        <v>296</v>
      </c>
      <c r="L617" s="204"/>
      <c r="M617" s="204"/>
      <c r="N617" s="204"/>
      <c r="O617" s="204"/>
      <c r="P617" s="225"/>
      <c r="Q617" s="205"/>
      <c r="R617" s="204"/>
      <c r="S617" s="204">
        <f>'INFORME DIARIO MAQUINARIA'!$R617-'INFORME DIARIO MAQUINARIA'!$Q617</f>
        <v>0</v>
      </c>
      <c r="T617" s="205">
        <v>9048.1</v>
      </c>
      <c r="U617" s="105">
        <v>9048.7999999999993</v>
      </c>
      <c r="V617" s="106">
        <f>IF(U617-T617=0,"",U617-T617)</f>
        <v>0.69999999999890861</v>
      </c>
      <c r="W617" s="105"/>
      <c r="X617" s="105"/>
      <c r="Y617" s="105"/>
      <c r="Z617" s="105"/>
      <c r="AA617" s="105"/>
      <c r="AB617" s="105">
        <f>'INFORME DIARIO MAQUINARIA'!$AA617-'INFORME DIARIO MAQUINARIA'!$Z617</f>
        <v>0</v>
      </c>
      <c r="AC617" s="105"/>
      <c r="AD617" s="105"/>
      <c r="AE617" s="105"/>
      <c r="AF617" s="105"/>
      <c r="AG617" s="105"/>
      <c r="AH617" s="105"/>
      <c r="AI617" s="105">
        <v>310</v>
      </c>
      <c r="AJ617" s="105"/>
      <c r="AK617" s="105">
        <v>165</v>
      </c>
      <c r="AL617" s="105">
        <v>160</v>
      </c>
      <c r="AM617" s="106">
        <f>IF((AK617+AJ617)-AL617=0,"",(AK617+AJ617)-AL617)</f>
        <v>5</v>
      </c>
      <c r="AN617" s="120">
        <f>IF(OR(AM617="",V617="",V617=0),"",ROUND(AM617/V617,2))</f>
        <v>7.14</v>
      </c>
      <c r="AO617" s="105"/>
      <c r="AP617" s="105"/>
      <c r="AQ617" s="105"/>
      <c r="AR617" s="105"/>
      <c r="AS617" s="129"/>
      <c r="AT617" s="136"/>
      <c r="AU617" s="105"/>
      <c r="AV617" s="105"/>
      <c r="AW617" s="105"/>
      <c r="AX617" s="105"/>
      <c r="AY617" s="105"/>
      <c r="AZ617" s="105"/>
    </row>
    <row r="618" spans="2:52" ht="48" hidden="1" customHeight="1" x14ac:dyDescent="0.25">
      <c r="B618" s="271">
        <v>46268</v>
      </c>
      <c r="C618" s="204" t="s">
        <v>56</v>
      </c>
      <c r="D618" s="204">
        <v>1</v>
      </c>
      <c r="E618" s="204" t="s">
        <v>143</v>
      </c>
      <c r="F618" s="204" t="s">
        <v>117</v>
      </c>
      <c r="G618" s="204"/>
      <c r="H618" s="204"/>
      <c r="I618" s="204"/>
      <c r="J618" s="204"/>
      <c r="K618" s="204" t="s">
        <v>296</v>
      </c>
      <c r="L618" s="204"/>
      <c r="M618" s="204"/>
      <c r="N618" s="204"/>
      <c r="O618" s="204"/>
      <c r="P618" s="225"/>
      <c r="Q618" s="205"/>
      <c r="R618" s="204"/>
      <c r="S618" s="204">
        <f>'INFORME DIARIO MAQUINARIA'!$R618-'INFORME DIARIO MAQUINARIA'!$Q618</f>
        <v>0</v>
      </c>
      <c r="T618" s="205">
        <v>9048.7999999999993</v>
      </c>
      <c r="U618" s="105">
        <v>9050.2000000000007</v>
      </c>
      <c r="V618" s="106">
        <f>IF(U618-T618=0,"",U618-T618)</f>
        <v>1.4000000000014552</v>
      </c>
      <c r="W618" s="105"/>
      <c r="X618" s="105"/>
      <c r="Y618" s="105"/>
      <c r="Z618" s="105"/>
      <c r="AA618" s="105"/>
      <c r="AB618" s="105">
        <f>'INFORME DIARIO MAQUINARIA'!$AA618-'INFORME DIARIO MAQUINARIA'!$Z618</f>
        <v>0</v>
      </c>
      <c r="AC618" s="105"/>
      <c r="AD618" s="105"/>
      <c r="AE618" s="105"/>
      <c r="AF618" s="105"/>
      <c r="AG618" s="105"/>
      <c r="AH618" s="105"/>
      <c r="AI618" s="105">
        <v>310</v>
      </c>
      <c r="AJ618" s="105">
        <v>118.98</v>
      </c>
      <c r="AK618" s="105">
        <v>160</v>
      </c>
      <c r="AL618" s="105">
        <v>265</v>
      </c>
      <c r="AM618" s="106">
        <f>IF((AK618+AJ618)-AL618=0,"",(AK618+AJ618)-AL618)</f>
        <v>13.980000000000018</v>
      </c>
      <c r="AN618" s="120">
        <f>IF(OR(AM618="",V618="",V618=0),"",ROUND(AM618/V618,2))</f>
        <v>9.99</v>
      </c>
      <c r="AO618" s="105"/>
      <c r="AP618" s="105"/>
      <c r="AQ618" s="105"/>
      <c r="AR618" s="105"/>
      <c r="AS618" s="129"/>
      <c r="AT618" s="136" t="s">
        <v>295</v>
      </c>
      <c r="AU618" s="105"/>
      <c r="AV618" s="105"/>
      <c r="AW618" s="105"/>
      <c r="AX618" s="105"/>
      <c r="AY618" s="105"/>
      <c r="AZ618" s="105"/>
    </row>
    <row r="619" spans="2:52" ht="38.25" hidden="1" customHeight="1" x14ac:dyDescent="0.25">
      <c r="B619" s="271">
        <v>46273</v>
      </c>
      <c r="C619" s="204" t="s">
        <v>59</v>
      </c>
      <c r="D619" s="204">
        <v>1</v>
      </c>
      <c r="E619" s="204" t="s">
        <v>143</v>
      </c>
      <c r="F619" s="204" t="s">
        <v>117</v>
      </c>
      <c r="G619" s="204">
        <v>2</v>
      </c>
      <c r="H619" s="204" t="s">
        <v>294</v>
      </c>
      <c r="I619" s="204"/>
      <c r="J619" s="204"/>
      <c r="K619" s="204" t="s">
        <v>293</v>
      </c>
      <c r="L619" s="204"/>
      <c r="M619" s="204"/>
      <c r="N619" s="204"/>
      <c r="O619" s="204"/>
      <c r="P619" s="225"/>
      <c r="Q619" s="205"/>
      <c r="R619" s="204"/>
      <c r="S619" s="204">
        <f>'INFORME DIARIO MAQUINARIA'!$R619-'INFORME DIARIO MAQUINARIA'!$Q619</f>
        <v>0</v>
      </c>
      <c r="T619" s="205">
        <v>9050.2000000000007</v>
      </c>
      <c r="U619" s="105">
        <v>9052</v>
      </c>
      <c r="V619" s="106">
        <f>IF(U619-T619=0,"",U619-T619)</f>
        <v>1.7999999999992724</v>
      </c>
      <c r="W619" s="105"/>
      <c r="X619" s="105"/>
      <c r="Y619" s="105"/>
      <c r="Z619" s="105"/>
      <c r="AA619" s="105"/>
      <c r="AB619" s="105">
        <f>'INFORME DIARIO MAQUINARIA'!$AA619-'INFORME DIARIO MAQUINARIA'!$Z619</f>
        <v>0</v>
      </c>
      <c r="AC619" s="105"/>
      <c r="AD619" s="105"/>
      <c r="AE619" s="105"/>
      <c r="AF619" s="105"/>
      <c r="AG619" s="105"/>
      <c r="AH619" s="105"/>
      <c r="AI619" s="105">
        <v>310</v>
      </c>
      <c r="AJ619" s="105"/>
      <c r="AK619" s="105">
        <v>265</v>
      </c>
      <c r="AL619" s="105">
        <v>250</v>
      </c>
      <c r="AM619" s="106">
        <f>IF((AK619+AJ619)-AL619=0,"",(AK619+AJ619)-AL619)</f>
        <v>15</v>
      </c>
      <c r="AN619" s="120">
        <f>IF(OR(AM619="",V619="",V619=0),"",ROUND(AM619/V619,2))</f>
        <v>8.33</v>
      </c>
      <c r="AO619" s="105"/>
      <c r="AP619" s="105"/>
      <c r="AQ619" s="105"/>
      <c r="AR619" s="105"/>
      <c r="AS619" s="129"/>
      <c r="AT619" s="136"/>
      <c r="AU619" s="105"/>
      <c r="AV619" s="105"/>
      <c r="AW619" s="105"/>
      <c r="AX619" s="105"/>
      <c r="AY619" s="105"/>
      <c r="AZ619" s="105"/>
    </row>
    <row r="620" spans="2:52" ht="38.25" hidden="1" customHeight="1" thickBot="1" x14ac:dyDescent="0.3">
      <c r="B620" s="271">
        <v>46282</v>
      </c>
      <c r="C620" s="204" t="s">
        <v>56</v>
      </c>
      <c r="D620" s="204">
        <v>1</v>
      </c>
      <c r="E620" s="204" t="s">
        <v>143</v>
      </c>
      <c r="F620" s="204" t="s">
        <v>117</v>
      </c>
      <c r="G620" s="204"/>
      <c r="H620" s="204"/>
      <c r="I620" s="204"/>
      <c r="J620" s="204"/>
      <c r="K620" s="204" t="s">
        <v>292</v>
      </c>
      <c r="L620" s="204"/>
      <c r="M620" s="204"/>
      <c r="N620" s="204"/>
      <c r="O620" s="204"/>
      <c r="P620" s="225"/>
      <c r="Q620" s="205"/>
      <c r="R620" s="204"/>
      <c r="S620" s="204">
        <f>'INFORME DIARIO MAQUINARIA'!$R620-'INFORME DIARIO MAQUINARIA'!$Q620</f>
        <v>0</v>
      </c>
      <c r="T620" s="205">
        <v>9052</v>
      </c>
      <c r="U620" s="105">
        <v>9052.2000000000007</v>
      </c>
      <c r="V620" s="106">
        <f>IF(U620-T620=0,"",U620-T620)</f>
        <v>0.2000000000007276</v>
      </c>
      <c r="W620" s="105"/>
      <c r="X620" s="105"/>
      <c r="Y620" s="105"/>
      <c r="Z620" s="105"/>
      <c r="AA620" s="105"/>
      <c r="AB620" s="105">
        <f>'INFORME DIARIO MAQUINARIA'!$AA620-'INFORME DIARIO MAQUINARIA'!$Z620</f>
        <v>0</v>
      </c>
      <c r="AC620" s="105"/>
      <c r="AD620" s="105"/>
      <c r="AE620" s="105"/>
      <c r="AF620" s="105"/>
      <c r="AG620" s="105"/>
      <c r="AH620" s="105"/>
      <c r="AI620" s="105">
        <v>310</v>
      </c>
      <c r="AJ620" s="105"/>
      <c r="AK620" s="105">
        <v>250</v>
      </c>
      <c r="AL620" s="105">
        <v>248</v>
      </c>
      <c r="AM620" s="106">
        <f>IF((AK620+AJ620)-AL620=0,"",(AK620+AJ620)-AL620)</f>
        <v>2</v>
      </c>
      <c r="AN620" s="120">
        <f>IF(OR(AM620="",V620="",V620=0),"",ROUND(AM620/V620,2))</f>
        <v>10</v>
      </c>
      <c r="AO620" s="105"/>
      <c r="AP620" s="105"/>
      <c r="AQ620" s="105"/>
      <c r="AR620" s="105"/>
      <c r="AS620" s="129"/>
      <c r="AT620" s="136"/>
      <c r="AU620" s="105"/>
      <c r="AV620" s="105"/>
      <c r="AW620" s="105"/>
      <c r="AX620" s="105"/>
      <c r="AY620" s="105"/>
      <c r="AZ620" s="105"/>
    </row>
    <row r="621" spans="2:52" ht="48" hidden="1" customHeight="1" x14ac:dyDescent="0.25">
      <c r="B621" s="252">
        <v>46288</v>
      </c>
      <c r="C621" s="248" t="s">
        <v>219</v>
      </c>
      <c r="D621" s="248">
        <v>1</v>
      </c>
      <c r="E621" s="248" t="s">
        <v>143</v>
      </c>
      <c r="F621" s="248" t="s">
        <v>202</v>
      </c>
      <c r="G621" s="248">
        <v>14</v>
      </c>
      <c r="H621" s="248" t="s">
        <v>284</v>
      </c>
      <c r="I621" s="248"/>
      <c r="J621" s="248"/>
      <c r="K621" s="248" t="s">
        <v>291</v>
      </c>
      <c r="L621" s="248"/>
      <c r="M621" s="248"/>
      <c r="N621" s="248"/>
      <c r="O621" s="248"/>
      <c r="P621" s="247">
        <v>150</v>
      </c>
      <c r="Q621" s="246"/>
      <c r="R621" s="245"/>
      <c r="S621" s="245">
        <f>'INFORME DIARIO MAQUINARIA'!$R621-'INFORME DIARIO MAQUINARIA'!$Q621</f>
        <v>0</v>
      </c>
      <c r="T621" s="203">
        <v>9052.7000000000007</v>
      </c>
      <c r="U621" s="106">
        <v>9058.7999999999993</v>
      </c>
      <c r="V621" s="106">
        <f>IF(U621-T621=0,"",U621-T621)</f>
        <v>6.0999999999985448</v>
      </c>
      <c r="W621" s="106"/>
      <c r="X621" s="106"/>
      <c r="Y621" s="106" t="str">
        <f>IF(X621-W621=0,"",X621-W621)</f>
        <v/>
      </c>
      <c r="Z621" s="106"/>
      <c r="AA621" s="106"/>
      <c r="AB621" s="106">
        <f>'INFORME DIARIO MAQUINARIA'!$AA621-'INFORME DIARIO MAQUINARIA'!$Z621</f>
        <v>0</v>
      </c>
      <c r="AC621" s="106">
        <v>9054.7999999999993</v>
      </c>
      <c r="AD621" s="106">
        <v>9057.2999999999993</v>
      </c>
      <c r="AE621" s="106">
        <f>IF(AD621-AC621=0,"",AD621-AC621)</f>
        <v>2.5</v>
      </c>
      <c r="AF621" s="106"/>
      <c r="AG621" s="106"/>
      <c r="AH621" s="106" t="str">
        <f>IF(AG621-AF621=0,"",AG621-AF621)</f>
        <v/>
      </c>
      <c r="AI621" s="106">
        <v>310</v>
      </c>
      <c r="AJ621" s="106"/>
      <c r="AK621" s="106">
        <v>248</v>
      </c>
      <c r="AL621" s="106">
        <v>176</v>
      </c>
      <c r="AM621" s="106">
        <f>IF((AK621+AJ621)-AL621=0,"",(AK621+AJ621)-AL621)</f>
        <v>72</v>
      </c>
      <c r="AN621" s="120">
        <f>IF(OR(AM621="",V621="",V621=0),"",ROUND(AM621/V621,2))</f>
        <v>11.8</v>
      </c>
      <c r="AO621" s="106" t="str">
        <f>IF(OR(Y621="",AM621="",AM621=0),"",ROUND(Y621/AM621,2))</f>
        <v/>
      </c>
      <c r="AP621" s="106" t="str">
        <f>IF(OR(AM621="",Y621="",Y621=0),"",ROUND(AM621/Y621,2))</f>
        <v/>
      </c>
      <c r="AQ621" s="106" t="str">
        <f>IF(OR(L621="",V621="",V621=0),"",ROUND(L621/V621,1))</f>
        <v/>
      </c>
      <c r="AR621" s="106" t="str">
        <f>IF(OR('INFORME DIARIO MAQUINARIA'!$O621="",'INFORME DIARIO MAQUINARIA'!$AH621="",'INFORME DIARIO MAQUINARIA'!$AH621=0),"",ROUND('INFORME DIARIO MAQUINARIA'!$O621/'INFORME DIARIO MAQUINARIA'!$AH621,1))</f>
        <v/>
      </c>
      <c r="AS621" s="189">
        <f>IFERROR(IF(OR(V621="",AE621="",V621&lt;=0,AE621&lt;0),"",AE621/V621),"")</f>
        <v>0.40983606557386826</v>
      </c>
      <c r="AT621" s="106"/>
      <c r="AU621" s="106" t="s">
        <v>133</v>
      </c>
      <c r="AV621" s="106" t="s">
        <v>282</v>
      </c>
      <c r="AW621" s="258" t="s">
        <v>290</v>
      </c>
      <c r="AX621" s="106" t="s">
        <v>280</v>
      </c>
      <c r="AY621" s="106">
        <v>78130759</v>
      </c>
      <c r="AZ621" s="121" t="s">
        <v>160</v>
      </c>
    </row>
    <row r="622" spans="2:52" ht="69.75" hidden="1" customHeight="1" x14ac:dyDescent="0.25">
      <c r="B622" s="268">
        <v>46288</v>
      </c>
      <c r="C622" s="201" t="s">
        <v>219</v>
      </c>
      <c r="D622" s="201">
        <v>1</v>
      </c>
      <c r="E622" s="201" t="s">
        <v>86</v>
      </c>
      <c r="F622" s="201" t="s">
        <v>85</v>
      </c>
      <c r="G622" s="201">
        <v>14</v>
      </c>
      <c r="H622" s="201" t="s">
        <v>284</v>
      </c>
      <c r="I622" s="201"/>
      <c r="J622" s="201"/>
      <c r="K622" s="201" t="s">
        <v>286</v>
      </c>
      <c r="L622" s="201"/>
      <c r="M622" s="201"/>
      <c r="N622" s="201">
        <v>1</v>
      </c>
      <c r="O622" s="201"/>
      <c r="P622" s="209"/>
      <c r="Q622" s="205"/>
      <c r="R622" s="204"/>
      <c r="S622" s="204">
        <f>'INFORME DIARIO MAQUINARIA'!$R622-'INFORME DIARIO MAQUINARIA'!$Q622</f>
        <v>0</v>
      </c>
      <c r="T622" s="203"/>
      <c r="U622" s="106"/>
      <c r="V622" s="106" t="str">
        <f>IF(U622-T622=0,"",U622-T622)</f>
        <v/>
      </c>
      <c r="W622" s="106">
        <v>22052</v>
      </c>
      <c r="X622" s="106">
        <v>22094</v>
      </c>
      <c r="Y622" s="106">
        <f>IF(X622-W622=0,"",X622-W622)</f>
        <v>42</v>
      </c>
      <c r="Z622" s="106"/>
      <c r="AA622" s="106"/>
      <c r="AB622" s="197">
        <f>'INFORME DIARIO MAQUINARIA'!$AA622-'INFORME DIARIO MAQUINARIA'!$Z622</f>
        <v>0</v>
      </c>
      <c r="AC622" s="106"/>
      <c r="AD622" s="106"/>
      <c r="AE622" s="106" t="str">
        <f>IF(AD622-AC622=0,"",AD622-AC622)</f>
        <v/>
      </c>
      <c r="AF622" s="106">
        <v>22072</v>
      </c>
      <c r="AG622" s="106">
        <v>22073</v>
      </c>
      <c r="AH622" s="106">
        <f>IF(AG622-AF622=0,"",AG622-AF622)</f>
        <v>1</v>
      </c>
      <c r="AI622" s="106">
        <v>230</v>
      </c>
      <c r="AJ622" s="106"/>
      <c r="AK622" s="106">
        <v>165</v>
      </c>
      <c r="AL622" s="106">
        <v>150</v>
      </c>
      <c r="AM622" s="106">
        <f>IF((AK622+AJ622)-AL622=0,"",(AK622+AJ622)-AL622)</f>
        <v>15</v>
      </c>
      <c r="AN622" s="120" t="str">
        <f>IF(OR(AM622="",V622="",V622=0),"",ROUND(AM622/V622,2))</f>
        <v/>
      </c>
      <c r="AO622" s="106">
        <f>IF(OR(Y622="",AM622="",AM622=0),"",ROUND(Y622/AM622,2))</f>
        <v>2.8</v>
      </c>
      <c r="AP622" s="106">
        <f>IF(OR(AM622="",Y622="",Y622=0),"",ROUND(AM622/Y622,2))</f>
        <v>0.36</v>
      </c>
      <c r="AQ622" s="106" t="str">
        <f>IF(OR(L622="",V622="",V622=0),"",ROUND(L622/V622,1))</f>
        <v/>
      </c>
      <c r="AR622" s="106" t="str">
        <f>IF(OR('INFORME DIARIO MAQUINARIA'!$O622="",'INFORME DIARIO MAQUINARIA'!$AH622="",'INFORME DIARIO MAQUINARIA'!$AH622=0),"",ROUND('INFORME DIARIO MAQUINARIA'!$O622/'INFORME DIARIO MAQUINARIA'!$AH622,1))</f>
        <v/>
      </c>
      <c r="AS622" s="189" t="str">
        <f>IFERROR(IF(OR(V622="",AE622="",V622&lt;=0,AE622&lt;0),"",AE622/V622),"")</f>
        <v/>
      </c>
      <c r="AT622" s="106"/>
      <c r="AU622" s="106" t="s">
        <v>133</v>
      </c>
      <c r="AV622" s="106" t="s">
        <v>282</v>
      </c>
      <c r="AW622" s="258" t="s">
        <v>289</v>
      </c>
      <c r="AX622" s="106" t="s">
        <v>288</v>
      </c>
      <c r="AY622" s="106">
        <v>62286078</v>
      </c>
      <c r="AZ622" s="121" t="s">
        <v>160</v>
      </c>
    </row>
    <row r="623" spans="2:52" ht="71.25" hidden="1" customHeight="1" x14ac:dyDescent="0.25">
      <c r="B623" s="268">
        <v>46288</v>
      </c>
      <c r="C623" s="270" t="s">
        <v>219</v>
      </c>
      <c r="D623" s="270">
        <v>1</v>
      </c>
      <c r="E623" s="270" t="s">
        <v>287</v>
      </c>
      <c r="F623" s="270" t="s">
        <v>161</v>
      </c>
      <c r="G623" s="270">
        <v>14</v>
      </c>
      <c r="H623" s="270" t="s">
        <v>284</v>
      </c>
      <c r="I623" s="270"/>
      <c r="J623" s="270"/>
      <c r="K623" s="270" t="s">
        <v>286</v>
      </c>
      <c r="L623" s="270"/>
      <c r="M623" s="270"/>
      <c r="N623" s="270">
        <v>1</v>
      </c>
      <c r="O623" s="270"/>
      <c r="P623" s="269"/>
      <c r="Q623" s="246"/>
      <c r="R623" s="245"/>
      <c r="S623" s="245">
        <f>'INFORME DIARIO MAQUINARIA'!$R623-'INFORME DIARIO MAQUINARIA'!$Q623</f>
        <v>0</v>
      </c>
      <c r="T623" s="203"/>
      <c r="U623" s="106"/>
      <c r="V623" s="106" t="str">
        <f>IF(U623-T623=0,"",U623-T623)</f>
        <v/>
      </c>
      <c r="W623" s="106">
        <v>17029</v>
      </c>
      <c r="X623" s="106">
        <v>17071</v>
      </c>
      <c r="Y623" s="106">
        <f>IF(X623-W623=0,"",X623-W623)</f>
        <v>42</v>
      </c>
      <c r="Z623" s="106"/>
      <c r="AA623" s="106"/>
      <c r="AB623" s="106">
        <f>'INFORME DIARIO MAQUINARIA'!$AA623-'INFORME DIARIO MAQUINARIA'!$Z623</f>
        <v>0</v>
      </c>
      <c r="AC623" s="106"/>
      <c r="AD623" s="106"/>
      <c r="AE623" s="106" t="str">
        <f>IF(AD623-AC623=0,"",AD623-AC623)</f>
        <v/>
      </c>
      <c r="AF623" s="106">
        <v>17050</v>
      </c>
      <c r="AG623" s="106">
        <v>17050</v>
      </c>
      <c r="AH623" s="106" t="str">
        <f>IF(AG623-AF623=0,"",AG623-AF623)</f>
        <v/>
      </c>
      <c r="AI623" s="106">
        <v>230</v>
      </c>
      <c r="AJ623" s="106"/>
      <c r="AK623" s="106">
        <v>200</v>
      </c>
      <c r="AL623" s="106">
        <v>180</v>
      </c>
      <c r="AM623" s="106">
        <f>IF((AK623+AJ623)-AL623=0,"",(AK623+AJ623)-AL623)</f>
        <v>20</v>
      </c>
      <c r="AN623" s="120" t="str">
        <f>IF(OR(AM623="",V623="",V623=0),"",ROUND(AM623/V623,2))</f>
        <v/>
      </c>
      <c r="AO623" s="106">
        <f>IF(OR(Y623="",AM623="",AM623=0),"",ROUND(Y623/AM623,2))</f>
        <v>2.1</v>
      </c>
      <c r="AP623" s="106">
        <f>IF(OR(AM623="",Y623="",Y623=0),"",ROUND(AM623/Y623,2))</f>
        <v>0.48</v>
      </c>
      <c r="AQ623" s="106" t="str">
        <f>IF(OR(L623="",V623="",V623=0),"",ROUND(L623/V623,1))</f>
        <v/>
      </c>
      <c r="AR623" s="106" t="str">
        <f>IF(OR('INFORME DIARIO MAQUINARIA'!$O623="",'INFORME DIARIO MAQUINARIA'!$AH623="",'INFORME DIARIO MAQUINARIA'!$AH623=0),"",ROUND('INFORME DIARIO MAQUINARIA'!$O623/'INFORME DIARIO MAQUINARIA'!$AH623,1))</f>
        <v/>
      </c>
      <c r="AS623" s="189" t="str">
        <f>IFERROR(IF(OR(V623="",AE623="",V623&lt;=0,AE623&lt;0),"",AE623/V623),"")</f>
        <v/>
      </c>
      <c r="AT623" s="106"/>
      <c r="AU623" s="106" t="s">
        <v>133</v>
      </c>
      <c r="AV623" s="106" t="s">
        <v>282</v>
      </c>
      <c r="AW623" s="258" t="s">
        <v>285</v>
      </c>
      <c r="AX623" s="106" t="s">
        <v>280</v>
      </c>
      <c r="AY623" s="106">
        <v>78130759</v>
      </c>
      <c r="AZ623" s="121" t="s">
        <v>160</v>
      </c>
    </row>
    <row r="624" spans="2:52" ht="80.25" hidden="1" customHeight="1" thickBot="1" x14ac:dyDescent="0.3">
      <c r="B624" s="268">
        <v>46288</v>
      </c>
      <c r="C624" s="201" t="s">
        <v>219</v>
      </c>
      <c r="D624" s="201">
        <v>1</v>
      </c>
      <c r="E624" s="201" t="s">
        <v>76</v>
      </c>
      <c r="F624" s="201" t="s">
        <v>75</v>
      </c>
      <c r="G624" s="201">
        <v>14</v>
      </c>
      <c r="H624" s="201" t="s">
        <v>284</v>
      </c>
      <c r="I624" s="201"/>
      <c r="J624" s="201"/>
      <c r="K624" s="201" t="s">
        <v>283</v>
      </c>
      <c r="L624" s="201"/>
      <c r="M624" s="201"/>
      <c r="N624" s="201">
        <v>1</v>
      </c>
      <c r="O624" s="201"/>
      <c r="P624" s="209"/>
      <c r="Q624" s="205"/>
      <c r="R624" s="204"/>
      <c r="S624" s="204">
        <f>'INFORME DIARIO MAQUINARIA'!$R624-'INFORME DIARIO MAQUINARIA'!$Q624</f>
        <v>0</v>
      </c>
      <c r="T624" s="203"/>
      <c r="U624" s="106"/>
      <c r="V624" s="106" t="str">
        <f>IF(U624-T624=0,"",U624-T624)</f>
        <v/>
      </c>
      <c r="W624" s="106">
        <v>272158</v>
      </c>
      <c r="X624" s="106">
        <v>272198</v>
      </c>
      <c r="Y624" s="106">
        <f>IF(X624-W624=0,"",X624-W624)</f>
        <v>40</v>
      </c>
      <c r="Z624" s="106"/>
      <c r="AA624" s="106"/>
      <c r="AB624" s="106">
        <f>'INFORME DIARIO MAQUINARIA'!$AA624-'INFORME DIARIO MAQUINARIA'!$Z624</f>
        <v>0</v>
      </c>
      <c r="AC624" s="106"/>
      <c r="AD624" s="106"/>
      <c r="AE624" s="106" t="str">
        <f>IF(AD624-AC624=0,"",AD624-AC624)</f>
        <v/>
      </c>
      <c r="AF624" s="106">
        <v>272178</v>
      </c>
      <c r="AG624" s="106">
        <v>272178</v>
      </c>
      <c r="AH624" s="106" t="str">
        <f>IF(AG624-AF624=0,"",AG624-AF624)</f>
        <v/>
      </c>
      <c r="AI624" s="106">
        <v>200</v>
      </c>
      <c r="AJ624" s="106"/>
      <c r="AK624" s="106">
        <v>101</v>
      </c>
      <c r="AL624" s="106">
        <v>90</v>
      </c>
      <c r="AM624" s="106">
        <f>IF((AK624+AJ624)-AL624=0,"",(AK624+AJ624)-AL624)</f>
        <v>11</v>
      </c>
      <c r="AN624" s="120" t="str">
        <f>IF(OR(AM624="",V624="",V624=0),"",ROUND(AM624/V624,2))</f>
        <v/>
      </c>
      <c r="AO624" s="106">
        <f>IF(OR(Y624="",AM624="",AM624=0),"",ROUND(Y624/AM624,2))</f>
        <v>3.64</v>
      </c>
      <c r="AP624" s="106">
        <f>IF(OR(AM624="",Y624="",Y624=0),"",ROUND(AM624/Y624,2))</f>
        <v>0.28000000000000003</v>
      </c>
      <c r="AQ624" s="106" t="str">
        <f>IF(OR(L624="",V624="",V624=0),"",ROUND(L624/V624,1))</f>
        <v/>
      </c>
      <c r="AR624" s="106" t="str">
        <f>IF(OR('INFORME DIARIO MAQUINARIA'!$O624="",'INFORME DIARIO MAQUINARIA'!$AH624="",'INFORME DIARIO MAQUINARIA'!$AH624=0),"",ROUND('INFORME DIARIO MAQUINARIA'!$O624/'INFORME DIARIO MAQUINARIA'!$AH624,1))</f>
        <v/>
      </c>
      <c r="AS624" s="189" t="str">
        <f>IFERROR(IF(OR(V624="",AE624="",V624&lt;=0,AE624&lt;0),"",AE624/V624),"")</f>
        <v/>
      </c>
      <c r="AT624" s="106"/>
      <c r="AU624" s="106" t="s">
        <v>133</v>
      </c>
      <c r="AV624" s="106" t="s">
        <v>282</v>
      </c>
      <c r="AW624" s="258" t="s">
        <v>281</v>
      </c>
      <c r="AX624" s="106" t="s">
        <v>280</v>
      </c>
      <c r="AY624" s="106">
        <v>78130759</v>
      </c>
      <c r="AZ624" s="121" t="s">
        <v>160</v>
      </c>
    </row>
    <row r="625" spans="1:52" ht="69.75" hidden="1" customHeight="1" thickBot="1" x14ac:dyDescent="0.3">
      <c r="B625" s="252">
        <v>46289</v>
      </c>
      <c r="C625" s="249" t="s">
        <v>56</v>
      </c>
      <c r="D625" s="249"/>
      <c r="E625" s="249"/>
      <c r="F625" s="249"/>
      <c r="G625" s="249"/>
      <c r="H625" s="249"/>
      <c r="I625" s="249"/>
      <c r="J625" s="249"/>
      <c r="K625" s="249" t="s">
        <v>279</v>
      </c>
      <c r="L625" s="212"/>
      <c r="M625" s="212"/>
      <c r="N625" s="212"/>
      <c r="O625" s="212"/>
      <c r="P625" s="211"/>
      <c r="Q625" s="205"/>
      <c r="R625" s="204"/>
      <c r="S625" s="204">
        <f>'INFORME DIARIO MAQUINARIA'!$R625-'INFORME DIARIO MAQUINARIA'!$Q625</f>
        <v>0</v>
      </c>
      <c r="T625" s="203"/>
      <c r="U625" s="106"/>
      <c r="V625" s="106" t="str">
        <f>IF(U625-T625=0,"",U625-T625)</f>
        <v/>
      </c>
      <c r="W625" s="106"/>
      <c r="X625" s="106"/>
      <c r="Y625" s="106" t="str">
        <f>IF(X625-W625=0,"",X625-W625)</f>
        <v/>
      </c>
      <c r="Z625" s="106"/>
      <c r="AA625" s="106"/>
      <c r="AB625" s="106">
        <f>'INFORME DIARIO MAQUINARIA'!$AA625-'INFORME DIARIO MAQUINARIA'!$Z625</f>
        <v>0</v>
      </c>
      <c r="AC625" s="106"/>
      <c r="AD625" s="106"/>
      <c r="AE625" s="106" t="str">
        <f>IF(AD625-AC625=0,"",AD625-AC625)</f>
        <v/>
      </c>
      <c r="AF625" s="106"/>
      <c r="AG625" s="106"/>
      <c r="AH625" s="106" t="str">
        <f>IF(AG625-AF625=0,"",AG625-AF625)</f>
        <v/>
      </c>
      <c r="AI625" s="106"/>
      <c r="AJ625" s="106"/>
      <c r="AK625" s="106"/>
      <c r="AL625" s="106"/>
      <c r="AM625" s="106" t="str">
        <f>IF((AK625+AJ625)-AL625=0,"",(AK625+AJ625)-AL625)</f>
        <v/>
      </c>
      <c r="AN625" s="120" t="str">
        <f>IF(OR(AM625="",V625="",V625=0),"",ROUND(AM625/V625,2))</f>
        <v/>
      </c>
      <c r="AO625" s="106" t="str">
        <f>IF(OR(Y625="",AM625="",AM625=0),"",ROUND(Y625/AM625,2))</f>
        <v/>
      </c>
      <c r="AP625" s="106" t="str">
        <f>IF(OR(AM625="",Y625="",Y625=0),"",ROUND(AM625/Y625,2))</f>
        <v/>
      </c>
      <c r="AQ625" s="106" t="str">
        <f>IF(OR(L625="",V625="",V625=0),"",ROUND(L625/V625,1))</f>
        <v/>
      </c>
      <c r="AR625" s="106" t="str">
        <f>IF(OR('INFORME DIARIO MAQUINARIA'!$O625="",'INFORME DIARIO MAQUINARIA'!$AH625="",'INFORME DIARIO MAQUINARIA'!$AH625=0),"",ROUND('INFORME DIARIO MAQUINARIA'!$O625/'INFORME DIARIO MAQUINARIA'!$AH625,1))</f>
        <v/>
      </c>
      <c r="AS625" s="189" t="str">
        <f>IFERROR(IF(OR(V625="",AE625="",V625&lt;=0,AE625&lt;0),"",AE625/V625),"")</f>
        <v/>
      </c>
      <c r="AT625" s="106"/>
      <c r="AU625" s="106"/>
      <c r="AV625" s="106"/>
      <c r="AW625" s="258"/>
      <c r="AX625" s="106"/>
      <c r="AY625" s="106"/>
      <c r="AZ625" s="121"/>
    </row>
    <row r="626" spans="1:52" ht="64.5" hidden="1" customHeight="1" thickBot="1" x14ac:dyDescent="0.3">
      <c r="B626" s="252">
        <v>46290</v>
      </c>
      <c r="C626" s="249" t="s">
        <v>60</v>
      </c>
      <c r="D626" s="249"/>
      <c r="E626" s="249"/>
      <c r="F626" s="249"/>
      <c r="G626" s="249"/>
      <c r="H626" s="249"/>
      <c r="I626" s="249"/>
      <c r="J626" s="249"/>
      <c r="K626" s="249" t="s">
        <v>279</v>
      </c>
      <c r="L626" s="212"/>
      <c r="M626" s="212"/>
      <c r="N626" s="212"/>
      <c r="O626" s="212"/>
      <c r="P626" s="211"/>
      <c r="Q626" s="205"/>
      <c r="R626" s="204"/>
      <c r="S626" s="204">
        <f>'INFORME DIARIO MAQUINARIA'!$R626-'INFORME DIARIO MAQUINARIA'!$Q626</f>
        <v>0</v>
      </c>
      <c r="T626" s="203"/>
      <c r="U626" s="106"/>
      <c r="V626" s="106" t="str">
        <f>IF(U626-T626=0,"",U626-T626)</f>
        <v/>
      </c>
      <c r="W626" s="106"/>
      <c r="X626" s="106"/>
      <c r="Y626" s="106" t="str">
        <f>IF(X626-W626=0,"",X626-W626)</f>
        <v/>
      </c>
      <c r="Z626" s="106"/>
      <c r="AA626" s="106"/>
      <c r="AB626" s="106">
        <f>'INFORME DIARIO MAQUINARIA'!$AA626-'INFORME DIARIO MAQUINARIA'!$Z626</f>
        <v>0</v>
      </c>
      <c r="AC626" s="106"/>
      <c r="AD626" s="106"/>
      <c r="AE626" s="106" t="str">
        <f>IF(AD626-AC626=0,"",AD626-AC626)</f>
        <v/>
      </c>
      <c r="AF626" s="106"/>
      <c r="AG626" s="106"/>
      <c r="AH626" s="106" t="str">
        <f>IF(AG626-AF626=0,"",AG626-AF626)</f>
        <v/>
      </c>
      <c r="AI626" s="106"/>
      <c r="AJ626" s="106"/>
      <c r="AK626" s="106"/>
      <c r="AL626" s="106"/>
      <c r="AM626" s="106" t="str">
        <f>IF((AK626+AJ626)-AL626=0,"",(AK626+AJ626)-AL626)</f>
        <v/>
      </c>
      <c r="AN626" s="120" t="str">
        <f>IF(OR(AM626="",V626="",V626=0),"",ROUND(AM626/V626,2))</f>
        <v/>
      </c>
      <c r="AO626" s="106" t="str">
        <f>IF(OR(Y626="",AM626="",AM626=0),"",ROUND(Y626/AM626,2))</f>
        <v/>
      </c>
      <c r="AP626" s="106" t="str">
        <f>IF(OR(AM626="",Y626="",Y626=0),"",ROUND(AM626/Y626,2))</f>
        <v/>
      </c>
      <c r="AQ626" s="106" t="str">
        <f>IF(OR(L626="",V626="",V626=0),"",ROUND(L626/V626,1))</f>
        <v/>
      </c>
      <c r="AR626" s="106" t="str">
        <f>IF(OR('INFORME DIARIO MAQUINARIA'!$O626="",'INFORME DIARIO MAQUINARIA'!$AH626="",'INFORME DIARIO MAQUINARIA'!$AH626=0),"",ROUND('INFORME DIARIO MAQUINARIA'!$O626/'INFORME DIARIO MAQUINARIA'!$AH626,1))</f>
        <v/>
      </c>
      <c r="AS626" s="189" t="str">
        <f>IFERROR(IF(OR(V626="",AE626="",V626&lt;=0,AE626&lt;0),"",AE626/V626),"")</f>
        <v/>
      </c>
      <c r="AT626" s="106"/>
      <c r="AU626" s="106"/>
      <c r="AV626" s="106"/>
      <c r="AW626" s="258"/>
      <c r="AX626" s="106"/>
      <c r="AY626" s="106"/>
      <c r="AZ626" s="121"/>
    </row>
    <row r="627" spans="1:52" ht="58.5" hidden="1" customHeight="1" thickBot="1" x14ac:dyDescent="0.3">
      <c r="B627" s="252">
        <v>46293</v>
      </c>
      <c r="C627" s="248" t="s">
        <v>110</v>
      </c>
      <c r="D627" s="248">
        <v>1</v>
      </c>
      <c r="E627" s="248" t="s">
        <v>155</v>
      </c>
      <c r="F627" s="248" t="s">
        <v>81</v>
      </c>
      <c r="G627" s="248">
        <v>10</v>
      </c>
      <c r="H627" s="248" t="s">
        <v>270</v>
      </c>
      <c r="I627" s="248"/>
      <c r="J627" s="248"/>
      <c r="K627" s="248" t="s">
        <v>278</v>
      </c>
      <c r="L627" s="212"/>
      <c r="M627" s="212"/>
      <c r="N627" s="212">
        <v>1</v>
      </c>
      <c r="O627" s="212"/>
      <c r="P627" s="211"/>
      <c r="Q627" s="205"/>
      <c r="R627" s="204"/>
      <c r="S627" s="204">
        <f>'INFORME DIARIO MAQUINARIA'!$R627-'INFORME DIARIO MAQUINARIA'!$Q627</f>
        <v>0</v>
      </c>
      <c r="T627" s="203"/>
      <c r="U627" s="106"/>
      <c r="V627" s="106" t="str">
        <f>IF(U627-T627=0,"",U627-T627)</f>
        <v/>
      </c>
      <c r="W627" s="106">
        <v>208360</v>
      </c>
      <c r="X627" s="106">
        <v>208380</v>
      </c>
      <c r="Y627" s="106">
        <f>IF(X627-W627=0,"",X627-W627)</f>
        <v>20</v>
      </c>
      <c r="Z627" s="106"/>
      <c r="AA627" s="106"/>
      <c r="AB627" s="106">
        <f>'INFORME DIARIO MAQUINARIA'!$AA627-'INFORME DIARIO MAQUINARIA'!$Z627</f>
        <v>0</v>
      </c>
      <c r="AC627" s="106"/>
      <c r="AD627" s="106"/>
      <c r="AE627" s="106" t="str">
        <f>IF(AD627-AC627=0,"",AD627-AC627)</f>
        <v/>
      </c>
      <c r="AF627" s="106"/>
      <c r="AG627" s="106"/>
      <c r="AH627" s="106" t="str">
        <f>IF(AG627-AF627=0,"",AG627-AF627)</f>
        <v/>
      </c>
      <c r="AI627" s="106">
        <v>200</v>
      </c>
      <c r="AJ627" s="106"/>
      <c r="AK627" s="106">
        <v>120</v>
      </c>
      <c r="AL627" s="106">
        <v>116</v>
      </c>
      <c r="AM627" s="106">
        <f>IF((AK627+AJ627)-AL627=0,"",(AK627+AJ627)-AL627)</f>
        <v>4</v>
      </c>
      <c r="AN627" s="120" t="str">
        <f>IF(OR(AM627="",V627="",V627=0),"",ROUND(AM627/V627,2))</f>
        <v/>
      </c>
      <c r="AO627" s="106">
        <f>IF(OR(Y627="",AM627="",AM627=0),"",ROUND(Y627/AM627,2))</f>
        <v>5</v>
      </c>
      <c r="AP627" s="106">
        <f>IF(OR(AM627="",Y627="",Y627=0),"",ROUND(AM627/Y627,2))</f>
        <v>0.2</v>
      </c>
      <c r="AQ627" s="106" t="str">
        <f>IF(OR(L627="",V627="",V627=0),"",ROUND(L627/V627,1))</f>
        <v/>
      </c>
      <c r="AR627" s="106" t="str">
        <f>IF(OR('INFORME DIARIO MAQUINARIA'!$O627="",'INFORME DIARIO MAQUINARIA'!$AH627="",'INFORME DIARIO MAQUINARIA'!$AH627=0),"",ROUND('INFORME DIARIO MAQUINARIA'!$O627/'INFORME DIARIO MAQUINARIA'!$AH627,1))</f>
        <v/>
      </c>
      <c r="AS627" s="189" t="str">
        <f>IFERROR(IF(OR(V627="",AE627="",V627&lt;=0,AE627&lt;0),"",AE627/V627),"")</f>
        <v/>
      </c>
      <c r="AT627" s="106"/>
      <c r="AU627" s="106" t="s">
        <v>133</v>
      </c>
      <c r="AV627" s="106"/>
      <c r="AW627" s="106"/>
      <c r="AX627" s="106"/>
      <c r="AY627" s="106"/>
      <c r="AZ627" s="121"/>
    </row>
    <row r="628" spans="1:52" ht="66.75" hidden="1" customHeight="1" thickBot="1" x14ac:dyDescent="0.3">
      <c r="B628" s="252">
        <v>46293</v>
      </c>
      <c r="C628" s="212" t="s">
        <v>135</v>
      </c>
      <c r="D628" s="212">
        <v>1</v>
      </c>
      <c r="E628" s="212" t="s">
        <v>228</v>
      </c>
      <c r="F628" s="212" t="s">
        <v>227</v>
      </c>
      <c r="G628" s="212">
        <v>5</v>
      </c>
      <c r="H628" s="212" t="s">
        <v>277</v>
      </c>
      <c r="I628" s="212"/>
      <c r="J628" s="212"/>
      <c r="K628" s="264" t="s">
        <v>276</v>
      </c>
      <c r="L628" s="212"/>
      <c r="M628" s="212"/>
      <c r="N628" s="212">
        <v>1</v>
      </c>
      <c r="O628" s="212"/>
      <c r="P628" s="211"/>
      <c r="Q628" s="205"/>
      <c r="R628" s="204"/>
      <c r="S628" s="204">
        <f>'INFORME DIARIO MAQUINARIA'!$R628-'INFORME DIARIO MAQUINARIA'!$Q628</f>
        <v>0</v>
      </c>
      <c r="T628" s="203"/>
      <c r="U628" s="106"/>
      <c r="V628" s="106" t="str">
        <f>IF(U628-T628=0,"",U628-T628)</f>
        <v/>
      </c>
      <c r="W628" s="106">
        <v>156265</v>
      </c>
      <c r="X628" s="106">
        <v>156293</v>
      </c>
      <c r="Y628" s="106">
        <f>IF(X628-W628=0,"",X628-W628)</f>
        <v>28</v>
      </c>
      <c r="Z628" s="106"/>
      <c r="AA628" s="106"/>
      <c r="AB628" s="106">
        <f>'INFORME DIARIO MAQUINARIA'!$AA628-'INFORME DIARIO MAQUINARIA'!$Z628</f>
        <v>0</v>
      </c>
      <c r="AC628" s="106"/>
      <c r="AD628" s="106"/>
      <c r="AE628" s="106" t="str">
        <f>IF(AD628-AC628=0,"",AD628-AC628)</f>
        <v/>
      </c>
      <c r="AF628" s="106">
        <v>156272</v>
      </c>
      <c r="AG628" s="106">
        <v>156286</v>
      </c>
      <c r="AH628" s="106">
        <f>IF(AG628-AF628=0,"",AG628-AF628)</f>
        <v>14</v>
      </c>
      <c r="AI628" s="106">
        <v>305</v>
      </c>
      <c r="AJ628" s="106"/>
      <c r="AK628" s="106">
        <v>220</v>
      </c>
      <c r="AL628" s="106">
        <v>205</v>
      </c>
      <c r="AM628" s="106">
        <f>IF((AK628+AJ628)-AL628=0,"",(AK628+AJ628)-AL628)</f>
        <v>15</v>
      </c>
      <c r="AN628" s="120" t="str">
        <f>IF(OR(AM628="",V628="",V628=0),"",ROUND(AM628/V628,2))</f>
        <v/>
      </c>
      <c r="AO628" s="106">
        <f>IF(OR(Y628="",AM628="",AM628=0),"",ROUND(Y628/AM628,2))</f>
        <v>1.87</v>
      </c>
      <c r="AP628" s="106">
        <f>IF(OR(AM628="",Y628="",Y628=0),"",ROUND(AM628/Y628,2))</f>
        <v>0.54</v>
      </c>
      <c r="AQ628" s="106" t="str">
        <f>IF(OR(L628="",V628="",V628=0),"",ROUND(L628/V628,1))</f>
        <v/>
      </c>
      <c r="AR628" s="106" t="str">
        <f>IF(OR('INFORME DIARIO MAQUINARIA'!$O628="",'INFORME DIARIO MAQUINARIA'!$AH628="",'INFORME DIARIO MAQUINARIA'!$AH628=0),"",ROUND('INFORME DIARIO MAQUINARIA'!$O628/'INFORME DIARIO MAQUINARIA'!$AH628,1))</f>
        <v/>
      </c>
      <c r="AS628" s="189" t="str">
        <f>IFERROR(IF(OR(V628="",AE628="",V628&lt;=0,AE628&lt;0),"",AE628/V628),"")</f>
        <v/>
      </c>
      <c r="AT628" s="106"/>
      <c r="AU628" s="106" t="s">
        <v>133</v>
      </c>
      <c r="AV628" s="106" t="s">
        <v>180</v>
      </c>
      <c r="AW628" s="106" t="s">
        <v>272</v>
      </c>
      <c r="AX628" s="106"/>
      <c r="AY628" s="106"/>
      <c r="AZ628" s="121" t="s">
        <v>271</v>
      </c>
    </row>
    <row r="629" spans="1:52" ht="60.75" hidden="1" customHeight="1" x14ac:dyDescent="0.25">
      <c r="B629" s="267">
        <v>46294</v>
      </c>
      <c r="C629" s="266" t="s">
        <v>59</v>
      </c>
      <c r="D629" s="265">
        <v>1</v>
      </c>
      <c r="E629" s="264" t="s">
        <v>100</v>
      </c>
      <c r="F629" s="264" t="s">
        <v>99</v>
      </c>
      <c r="G629" s="263">
        <v>5</v>
      </c>
      <c r="H629" s="264" t="s">
        <v>275</v>
      </c>
      <c r="I629" s="264">
        <v>66</v>
      </c>
      <c r="J629" s="264"/>
      <c r="K629" s="263" t="s">
        <v>276</v>
      </c>
      <c r="L629" s="248"/>
      <c r="M629" s="248"/>
      <c r="N629" s="248">
        <v>1</v>
      </c>
      <c r="O629" s="248"/>
      <c r="P629" s="247"/>
      <c r="Q629" s="246"/>
      <c r="R629" s="245"/>
      <c r="S629" s="245">
        <f>'INFORME DIARIO MAQUINARIA'!$R629-'INFORME DIARIO MAQUINARIA'!$Q629</f>
        <v>0</v>
      </c>
      <c r="T629" s="203"/>
      <c r="U629" s="106"/>
      <c r="V629" s="106" t="str">
        <f>IF(U629-T629=0,"",U629-T629)</f>
        <v/>
      </c>
      <c r="W629" s="106">
        <v>19276</v>
      </c>
      <c r="X629" s="106">
        <v>19291</v>
      </c>
      <c r="Y629" s="106">
        <f>IF(X629-W629=0,"",X629-W629)</f>
        <v>15</v>
      </c>
      <c r="Z629" s="106"/>
      <c r="AA629" s="106"/>
      <c r="AB629" s="106">
        <f>'INFORME DIARIO MAQUINARIA'!$AA629-'INFORME DIARIO MAQUINARIA'!$Z629</f>
        <v>0</v>
      </c>
      <c r="AC629" s="106"/>
      <c r="AD629" s="106"/>
      <c r="AE629" s="106" t="str">
        <f>IF(AD629-AC629=0,"",AD629-AC629)</f>
        <v/>
      </c>
      <c r="AF629" s="106">
        <v>19282</v>
      </c>
      <c r="AG629" s="106">
        <v>19285</v>
      </c>
      <c r="AH629" s="106">
        <f>IF(AG629-AF629=0,"",AG629-AF629)</f>
        <v>3</v>
      </c>
      <c r="AI629" s="106">
        <v>230</v>
      </c>
      <c r="AJ629" s="106"/>
      <c r="AK629" s="106">
        <v>180</v>
      </c>
      <c r="AL629" s="106">
        <v>173</v>
      </c>
      <c r="AM629" s="106">
        <f>IF((AK629+AJ629)-AL629=0,"",(AK629+AJ629)-AL629)</f>
        <v>7</v>
      </c>
      <c r="AN629" s="120" t="str">
        <f>IF(OR(AM629="",V629="",V629=0),"",ROUND(AM629/V629,2))</f>
        <v/>
      </c>
      <c r="AO629" s="106">
        <f>IF(OR(Y629="",AM629="",AM629=0),"",ROUND(Y629/AM629,2))</f>
        <v>2.14</v>
      </c>
      <c r="AP629" s="106">
        <f>IF(OR(AM629="",Y629="",Y629=0),"",ROUND(AM629/Y629,2))</f>
        <v>0.47</v>
      </c>
      <c r="AQ629" s="106" t="str">
        <f>IF(OR(L629="",V629="",V629=0),"",ROUND(L629/V629,1))</f>
        <v/>
      </c>
      <c r="AR629" s="106" t="str">
        <f>IF(OR('INFORME DIARIO MAQUINARIA'!$O629="",'INFORME DIARIO MAQUINARIA'!$AH629="",'INFORME DIARIO MAQUINARIA'!$AH629=0),"",ROUND('INFORME DIARIO MAQUINARIA'!$O629/'INFORME DIARIO MAQUINARIA'!$AH629,1))</f>
        <v/>
      </c>
      <c r="AS629" s="189" t="str">
        <f>IFERROR(IF(OR(V629="",AE629="",V629&lt;=0,AE629&lt;0),"",AE629/V629),"")</f>
        <v/>
      </c>
      <c r="AT629" s="106"/>
      <c r="AU629" s="189" t="s">
        <v>133</v>
      </c>
      <c r="AV629" s="106" t="s">
        <v>220</v>
      </c>
      <c r="AW629" s="258" t="s">
        <v>272</v>
      </c>
      <c r="AX629" s="106"/>
      <c r="AY629" s="106"/>
      <c r="AZ629" s="121" t="s">
        <v>271</v>
      </c>
    </row>
    <row r="630" spans="1:52" ht="60" hidden="1" customHeight="1" thickBot="1" x14ac:dyDescent="0.3">
      <c r="B630" s="262">
        <v>46294</v>
      </c>
      <c r="C630" s="261" t="s">
        <v>59</v>
      </c>
      <c r="D630" s="260">
        <v>1</v>
      </c>
      <c r="E630" s="259" t="s">
        <v>228</v>
      </c>
      <c r="F630" s="259" t="s">
        <v>227</v>
      </c>
      <c r="G630" s="259">
        <v>5</v>
      </c>
      <c r="H630" s="259" t="s">
        <v>275</v>
      </c>
      <c r="I630" s="259">
        <v>66</v>
      </c>
      <c r="J630" s="259"/>
      <c r="K630" s="259" t="s">
        <v>274</v>
      </c>
      <c r="L630" s="207"/>
      <c r="M630" s="207"/>
      <c r="N630" s="207">
        <v>1</v>
      </c>
      <c r="O630" s="207"/>
      <c r="P630" s="206"/>
      <c r="Q630" s="205"/>
      <c r="R630" s="204"/>
      <c r="S630" s="204">
        <f>'INFORME DIARIO MAQUINARIA'!$R630-'INFORME DIARIO MAQUINARIA'!$Q630</f>
        <v>0</v>
      </c>
      <c r="T630" s="203"/>
      <c r="U630" s="106"/>
      <c r="V630" s="106" t="str">
        <f>IF(U630-T630=0,"",U630-T630)</f>
        <v/>
      </c>
      <c r="W630" s="106">
        <v>156293</v>
      </c>
      <c r="X630" s="106">
        <v>156311</v>
      </c>
      <c r="Y630" s="106">
        <f>IF(X630-W630=0,"",X630-W630)</f>
        <v>18</v>
      </c>
      <c r="Z630" s="106"/>
      <c r="AA630" s="106"/>
      <c r="AB630" s="106">
        <f>'INFORME DIARIO MAQUINARIA'!$AA630-'INFORME DIARIO MAQUINARIA'!$Z630</f>
        <v>0</v>
      </c>
      <c r="AC630" s="106"/>
      <c r="AD630" s="106"/>
      <c r="AE630" s="106" t="str">
        <f>IF(AD630-AC630=0,"",AD630-AC630)</f>
        <v/>
      </c>
      <c r="AF630" s="106">
        <v>156300</v>
      </c>
      <c r="AG630" s="106">
        <v>156303</v>
      </c>
      <c r="AH630" s="106">
        <f>IF(AG630-AF630=0,"",AG630-AF630)</f>
        <v>3</v>
      </c>
      <c r="AI630" s="106">
        <v>305</v>
      </c>
      <c r="AJ630" s="106"/>
      <c r="AK630" s="106">
        <v>205</v>
      </c>
      <c r="AL630" s="106">
        <v>198</v>
      </c>
      <c r="AM630" s="106">
        <f>IF((AK630+AJ630)-AL630=0,"",(AK630+AJ630)-AL630)</f>
        <v>7</v>
      </c>
      <c r="AN630" s="120" t="str">
        <f>IF(OR(AM630="",V630="",V630=0),"",ROUND(AM630/V630,2))</f>
        <v/>
      </c>
      <c r="AO630" s="106">
        <f>IF(OR(Y630="",AM630="",AM630=0),"",ROUND(Y630/AM630,2))</f>
        <v>2.57</v>
      </c>
      <c r="AP630" s="106">
        <f>IF(OR(AM630="",Y630="",Y630=0),"",ROUND(AM630/Y630,2))</f>
        <v>0.39</v>
      </c>
      <c r="AQ630" s="106" t="str">
        <f>IF(OR(L630="",V630="",V630=0),"",ROUND(L630/V630,1))</f>
        <v/>
      </c>
      <c r="AR630" s="106" t="str">
        <f>IF(OR('INFORME DIARIO MAQUINARIA'!$O630="",'INFORME DIARIO MAQUINARIA'!$AH630="",'INFORME DIARIO MAQUINARIA'!$AH630=0),"",ROUND('INFORME DIARIO MAQUINARIA'!$O630/'INFORME DIARIO MAQUINARIA'!$AH630,1))</f>
        <v/>
      </c>
      <c r="AS630" s="189" t="str">
        <f>IFERROR(IF(OR(V630="",AE630="",V630&lt;=0,AE630&lt;0),"",AE630/V630),"")</f>
        <v/>
      </c>
      <c r="AT630" s="106"/>
      <c r="AU630" s="189" t="s">
        <v>133</v>
      </c>
      <c r="AV630" s="106" t="s">
        <v>273</v>
      </c>
      <c r="AW630" s="258" t="s">
        <v>272</v>
      </c>
      <c r="AX630" s="106"/>
      <c r="AY630" s="106"/>
      <c r="AZ630" s="121" t="s">
        <v>271</v>
      </c>
    </row>
    <row r="631" spans="1:52" ht="52.5" hidden="1" customHeight="1" thickBot="1" x14ac:dyDescent="0.3">
      <c r="B631" s="252">
        <v>46294</v>
      </c>
      <c r="C631" s="257" t="s">
        <v>59</v>
      </c>
      <c r="D631" s="248">
        <v>1</v>
      </c>
      <c r="E631" s="248" t="s">
        <v>155</v>
      </c>
      <c r="F631" s="248" t="s">
        <v>81</v>
      </c>
      <c r="G631" s="248"/>
      <c r="H631" s="248" t="s">
        <v>270</v>
      </c>
      <c r="I631" s="248"/>
      <c r="J631" s="248"/>
      <c r="K631" s="248" t="s">
        <v>269</v>
      </c>
      <c r="L631" s="256"/>
      <c r="M631" s="256"/>
      <c r="N631" s="256">
        <v>1</v>
      </c>
      <c r="O631" s="256"/>
      <c r="P631" s="255"/>
      <c r="Q631" s="254"/>
      <c r="R631" s="253"/>
      <c r="S631" s="253">
        <f>'INFORME DIARIO MAQUINARIA'!$R631-'INFORME DIARIO MAQUINARIA'!$Q631</f>
        <v>0</v>
      </c>
      <c r="T631" s="203"/>
      <c r="U631" s="106"/>
      <c r="V631" s="106" t="str">
        <f>IF(U631-T631=0,"",U631-T631)</f>
        <v/>
      </c>
      <c r="W631" s="106">
        <v>208382</v>
      </c>
      <c r="X631" s="106">
        <v>208415</v>
      </c>
      <c r="Y631" s="106">
        <f>IF(X631-W631=0,"",X631-W631)</f>
        <v>33</v>
      </c>
      <c r="Z631" s="106"/>
      <c r="AA631" s="106"/>
      <c r="AB631" s="106">
        <f>'INFORME DIARIO MAQUINARIA'!$AA631-'INFORME DIARIO MAQUINARIA'!$Z631</f>
        <v>0</v>
      </c>
      <c r="AC631" s="106"/>
      <c r="AD631" s="106"/>
      <c r="AE631" s="106" t="str">
        <f>IF(AD631-AC631=0,"",AD631-AC631)</f>
        <v/>
      </c>
      <c r="AF631" s="106">
        <v>208405</v>
      </c>
      <c r="AG631" s="106">
        <v>208405</v>
      </c>
      <c r="AH631" s="106" t="str">
        <f>IF(AG631-AF631=0,"",AG631-AF631)</f>
        <v/>
      </c>
      <c r="AI631" s="106">
        <v>200</v>
      </c>
      <c r="AJ631" s="106"/>
      <c r="AK631" s="106">
        <v>116</v>
      </c>
      <c r="AL631" s="106">
        <v>103</v>
      </c>
      <c r="AM631" s="106">
        <f>IF((AK631+AJ631)-AL631=0,"",(AK631+AJ631)-AL631)</f>
        <v>13</v>
      </c>
      <c r="AN631" s="120" t="str">
        <f>IF(OR(AM631="",V631="",V631=0),"",ROUND(AM631/V631,2))</f>
        <v/>
      </c>
      <c r="AO631" s="106">
        <f>IF(OR(Y631="",AM631="",AM631=0),"",ROUND(Y631/AM631,2))</f>
        <v>2.54</v>
      </c>
      <c r="AP631" s="106">
        <f>IF(OR(AM631="",Y631="",Y631=0),"",ROUND(AM631/Y631,2))</f>
        <v>0.39</v>
      </c>
      <c r="AQ631" s="106" t="str">
        <f>IF(OR(L631="",V631="",V631=0),"",ROUND(L631/V631,1))</f>
        <v/>
      </c>
      <c r="AR631" s="106" t="str">
        <f>IF(OR('INFORME DIARIO MAQUINARIA'!$O631="",'INFORME DIARIO MAQUINARIA'!$AH631="",'INFORME DIARIO MAQUINARIA'!$AH631=0),"",ROUND('INFORME DIARIO MAQUINARIA'!$O631/'INFORME DIARIO MAQUINARIA'!$AH631,1))</f>
        <v/>
      </c>
      <c r="AS631" s="189" t="str">
        <f>IFERROR(IF(OR(V631="",AE631="",V631&lt;=0,AE631&lt;0),"",AE631/V631),"")</f>
        <v/>
      </c>
      <c r="AT631" s="106"/>
      <c r="AU631" s="106" t="s">
        <v>133</v>
      </c>
      <c r="AV631" s="106"/>
      <c r="AW631" s="106"/>
      <c r="AX631" s="106"/>
      <c r="AY631" s="106"/>
      <c r="AZ631" s="121"/>
    </row>
    <row r="632" spans="1:52" ht="56.25" hidden="1" customHeight="1" thickBot="1" x14ac:dyDescent="0.3">
      <c r="B632" s="252">
        <v>46295</v>
      </c>
      <c r="C632" s="249" t="s">
        <v>57</v>
      </c>
      <c r="D632" s="249"/>
      <c r="E632" s="249"/>
      <c r="F632" s="249"/>
      <c r="G632" s="249"/>
      <c r="H632" s="249"/>
      <c r="I632" s="249"/>
      <c r="J632" s="249"/>
      <c r="K632" s="249" t="s">
        <v>268</v>
      </c>
      <c r="L632" s="251"/>
      <c r="M632" s="251"/>
      <c r="N632" s="251">
        <v>1</v>
      </c>
      <c r="O632" s="251"/>
      <c r="P632" s="250"/>
      <c r="Q632" s="214"/>
      <c r="R632" s="105"/>
      <c r="S632" s="105">
        <f>'INFORME DIARIO MAQUINARIA'!$R632-'INFORME DIARIO MAQUINARIA'!$Q632</f>
        <v>0</v>
      </c>
      <c r="T632" s="203"/>
      <c r="U632" s="106"/>
      <c r="V632" s="106" t="str">
        <f>IF(U632-T632=0,"",U632-T632)</f>
        <v/>
      </c>
      <c r="W632" s="106"/>
      <c r="X632" s="106"/>
      <c r="Y632" s="106" t="str">
        <f>IF(X632-W632=0,"",X632-W632)</f>
        <v/>
      </c>
      <c r="Z632" s="106"/>
      <c r="AA632" s="106"/>
      <c r="AB632" s="106">
        <f>'INFORME DIARIO MAQUINARIA'!$AA632-'INFORME DIARIO MAQUINARIA'!$Z632</f>
        <v>0</v>
      </c>
      <c r="AC632" s="106"/>
      <c r="AD632" s="106"/>
      <c r="AE632" s="106" t="str">
        <f>IF(AD632-AC632=0,"",AD632-AC632)</f>
        <v/>
      </c>
      <c r="AF632" s="106"/>
      <c r="AG632" s="106"/>
      <c r="AH632" s="106" t="str">
        <f>IF(AG632-AF632=0,"",AG632-AF632)</f>
        <v/>
      </c>
      <c r="AI632" s="106"/>
      <c r="AJ632" s="106"/>
      <c r="AK632" s="106"/>
      <c r="AL632" s="106"/>
      <c r="AM632" s="106" t="str">
        <f>IF((AK632+AJ632)-AL632=0,"",(AK632+AJ632)-AL632)</f>
        <v/>
      </c>
      <c r="AN632" s="120" t="str">
        <f>IF(OR(AM632="",V632="",V632=0),"",ROUND(AM632/V632,2))</f>
        <v/>
      </c>
      <c r="AO632" s="106" t="str">
        <f>IF(OR(Y632="",AM632="",AM632=0),"",ROUND(Y632/AM632,2))</f>
        <v/>
      </c>
      <c r="AP632" s="106" t="str">
        <f>IF(OR(AM632="",Y632="",Y632=0),"",ROUND(AM632/Y632,2))</f>
        <v/>
      </c>
      <c r="AQ632" s="106" t="str">
        <f>IF(OR(L632="",V632="",V632=0),"",ROUND(L632/V632,1))</f>
        <v/>
      </c>
      <c r="AR632" s="106" t="str">
        <f>IF(OR('INFORME DIARIO MAQUINARIA'!$O632="",'INFORME DIARIO MAQUINARIA'!$AH632="",'INFORME DIARIO MAQUINARIA'!$AH632=0),"",ROUND('INFORME DIARIO MAQUINARIA'!$O632/'INFORME DIARIO MAQUINARIA'!$AH632,1))</f>
        <v/>
      </c>
      <c r="AS632" s="189" t="str">
        <f>IFERROR(IF(OR(V632="",AE632="",V632&lt;=0,AE632&lt;0),"",AE632/V632),"")</f>
        <v/>
      </c>
      <c r="AT632" s="106"/>
      <c r="AU632" s="106"/>
      <c r="AV632" s="106"/>
      <c r="AW632" s="106"/>
      <c r="AX632" s="106"/>
      <c r="AY632" s="106"/>
      <c r="AZ632" s="121"/>
    </row>
    <row r="633" spans="1:52" ht="45" hidden="1" customHeight="1" thickBot="1" x14ac:dyDescent="0.3">
      <c r="B633" s="213">
        <v>46296</v>
      </c>
      <c r="C633" s="249" t="s">
        <v>56</v>
      </c>
      <c r="D633" s="249"/>
      <c r="E633" s="249"/>
      <c r="F633" s="249"/>
      <c r="G633" s="249"/>
      <c r="H633" s="249"/>
      <c r="I633" s="249"/>
      <c r="J633" s="249"/>
      <c r="K633" s="249" t="s">
        <v>267</v>
      </c>
      <c r="L633" s="248"/>
      <c r="M633" s="248"/>
      <c r="N633" s="248"/>
      <c r="O633" s="248"/>
      <c r="P633" s="247"/>
      <c r="Q633" s="246"/>
      <c r="R633" s="245"/>
      <c r="S633" s="245">
        <f>'INFORME DIARIO MAQUINARIA'!$R633-'INFORME DIARIO MAQUINARIA'!$Q633</f>
        <v>0</v>
      </c>
      <c r="T633" s="203"/>
      <c r="U633" s="106"/>
      <c r="V633" s="106" t="str">
        <f>IF(U633-T633=0,"",U633-T633)</f>
        <v/>
      </c>
      <c r="W633" s="106"/>
      <c r="X633" s="106"/>
      <c r="Y633" s="106" t="str">
        <f>IF(X633-W633=0,"",X633-W633)</f>
        <v/>
      </c>
      <c r="Z633" s="106"/>
      <c r="AA633" s="106"/>
      <c r="AB633" s="106">
        <f>'INFORME DIARIO MAQUINARIA'!$AA633-'INFORME DIARIO MAQUINARIA'!$Z633</f>
        <v>0</v>
      </c>
      <c r="AC633" s="106"/>
      <c r="AD633" s="106"/>
      <c r="AE633" s="106" t="str">
        <f>IF(AD633-AC633=0,"",AD633-AC633)</f>
        <v/>
      </c>
      <c r="AF633" s="106"/>
      <c r="AG633" s="106"/>
      <c r="AH633" s="106" t="str">
        <f>IF(AG633-AF633=0,"",AG633-AF633)</f>
        <v/>
      </c>
      <c r="AI633" s="106"/>
      <c r="AJ633" s="106"/>
      <c r="AK633" s="106"/>
      <c r="AL633" s="106"/>
      <c r="AM633" s="106" t="str">
        <f>IF((AK633+AJ633)-AL633=0,"",(AK633+AJ633)-AL633)</f>
        <v/>
      </c>
      <c r="AN633" s="120" t="str">
        <f>IF(OR(AM633="",V633="",V633=0),"",ROUND(AM633/V633,2))</f>
        <v/>
      </c>
      <c r="AO633" s="106" t="str">
        <f>IF(OR(Y633="",AM633="",AM633=0),"",ROUND(Y633/AM633,2))</f>
        <v/>
      </c>
      <c r="AP633" s="106" t="str">
        <f>IF(OR(AM633="",Y633="",Y633=0),"",ROUND(AM633/Y633,2))</f>
        <v/>
      </c>
      <c r="AQ633" s="106" t="str">
        <f>IF(OR(L633="",V633="",V633=0),"",ROUND(L633/V633,1))</f>
        <v/>
      </c>
      <c r="AR633" s="106" t="str">
        <f>IF(OR('INFORME DIARIO MAQUINARIA'!$O633="",'INFORME DIARIO MAQUINARIA'!$AH633="",'INFORME DIARIO MAQUINARIA'!$AH633=0),"",ROUND('INFORME DIARIO MAQUINARIA'!$O633/'INFORME DIARIO MAQUINARIA'!$AH633,1))</f>
        <v/>
      </c>
      <c r="AS633" s="189" t="str">
        <f>IFERROR(IF(OR(V633="",AE633="",V633&lt;=0,AE633&lt;0),"",AE633/V633),"")</f>
        <v/>
      </c>
      <c r="AT633" s="106"/>
      <c r="AU633" s="106"/>
      <c r="AV633" s="106"/>
      <c r="AW633" s="106"/>
      <c r="AX633" s="106"/>
      <c r="AY633" s="106"/>
      <c r="AZ633" s="121"/>
    </row>
    <row r="634" spans="1:52" ht="46.5" hidden="1" customHeight="1" thickBot="1" x14ac:dyDescent="0.3">
      <c r="A634" s="235"/>
      <c r="B634" s="213">
        <v>46296</v>
      </c>
      <c r="C634" s="212" t="s">
        <v>56</v>
      </c>
      <c r="D634" s="212">
        <v>1</v>
      </c>
      <c r="E634" s="212" t="s">
        <v>76</v>
      </c>
      <c r="F634" s="212" t="s">
        <v>75</v>
      </c>
      <c r="G634" s="212"/>
      <c r="H634" s="212"/>
      <c r="I634" s="212"/>
      <c r="J634" s="212" t="s">
        <v>92</v>
      </c>
      <c r="K634" s="212" t="s">
        <v>266</v>
      </c>
      <c r="L634" s="212"/>
      <c r="M634" s="212"/>
      <c r="N634" s="212">
        <v>1</v>
      </c>
      <c r="O634" s="212"/>
      <c r="P634" s="211"/>
      <c r="Q634" s="205"/>
      <c r="R634" s="204"/>
      <c r="S634" s="204">
        <f>'INFORME DIARIO MAQUINARIA'!$R634-'INFORME DIARIO MAQUINARIA'!$Q634</f>
        <v>0</v>
      </c>
      <c r="T634" s="203"/>
      <c r="U634" s="106"/>
      <c r="V634" s="106" t="str">
        <f>IF(U634-T634=0,"",U634-T634)</f>
        <v/>
      </c>
      <c r="W634" s="106">
        <v>272198</v>
      </c>
      <c r="X634" s="106">
        <v>272236</v>
      </c>
      <c r="Y634" s="106">
        <f>IF(X634-W634=0,"",X634-W634)</f>
        <v>38</v>
      </c>
      <c r="Z634" s="106"/>
      <c r="AA634" s="106"/>
      <c r="AB634" s="106">
        <f>'INFORME DIARIO MAQUINARIA'!$AA634-'INFORME DIARIO MAQUINARIA'!$Z634</f>
        <v>0</v>
      </c>
      <c r="AC634" s="106"/>
      <c r="AD634" s="106"/>
      <c r="AE634" s="106" t="str">
        <f>IF(AD634-AC634=0,"",AD634-AC634)</f>
        <v/>
      </c>
      <c r="AF634" s="106"/>
      <c r="AG634" s="106"/>
      <c r="AH634" s="106" t="str">
        <f>IF(AG634-AF634=0,"",AG634-AF634)</f>
        <v/>
      </c>
      <c r="AI634" s="106">
        <v>200</v>
      </c>
      <c r="AJ634" s="106"/>
      <c r="AK634" s="106">
        <v>90</v>
      </c>
      <c r="AL634" s="106">
        <v>80</v>
      </c>
      <c r="AM634" s="106">
        <f>IF((AK634+AJ634)-AL634=0,"",(AK634+AJ634)-AL634)</f>
        <v>10</v>
      </c>
      <c r="AN634" s="120" t="str">
        <f>IF(OR(AM634="",V634="",V634=0),"",ROUND(AM634/V634,2))</f>
        <v/>
      </c>
      <c r="AO634" s="106">
        <f>IF(OR(Y634="",AM634="",AM634=0),"",ROUND(Y634/AM634,2))</f>
        <v>3.8</v>
      </c>
      <c r="AP634" s="106">
        <f>IF(OR(AM634="",Y634="",Y634=0),"",ROUND(AM634/Y634,2))</f>
        <v>0.26</v>
      </c>
      <c r="AQ634" s="106" t="str">
        <f>IF(OR(L634="",V634="",V634=0),"",ROUND(L634/V634,1))</f>
        <v/>
      </c>
      <c r="AR634" s="106" t="str">
        <f>IF(OR('INFORME DIARIO MAQUINARIA'!$O634="",'INFORME DIARIO MAQUINARIA'!$AH634="",'INFORME DIARIO MAQUINARIA'!$AH634=0),"",ROUND('INFORME DIARIO MAQUINARIA'!$O634/'INFORME DIARIO MAQUINARIA'!$AH634,1))</f>
        <v/>
      </c>
      <c r="AS634" s="189" t="str">
        <f>IFERROR(IF(OR(V634="",AE634="",V634&lt;=0,AE634&lt;0),"",AE634/V634),"")</f>
        <v/>
      </c>
      <c r="AT634" s="106"/>
      <c r="AU634" s="106" t="s">
        <v>133</v>
      </c>
      <c r="AV634" s="106"/>
      <c r="AW634" s="106"/>
      <c r="AX634" s="106"/>
      <c r="AY634" s="106"/>
      <c r="AZ634" s="121"/>
    </row>
    <row r="635" spans="1:52" ht="60" hidden="1" customHeight="1" thickBot="1" x14ac:dyDescent="0.3">
      <c r="B635" s="213">
        <v>46297</v>
      </c>
      <c r="C635" s="244" t="s">
        <v>60</v>
      </c>
      <c r="D635" s="244">
        <v>1</v>
      </c>
      <c r="E635" s="244" t="s">
        <v>231</v>
      </c>
      <c r="F635" s="244" t="s">
        <v>221</v>
      </c>
      <c r="G635" s="244"/>
      <c r="H635" s="244"/>
      <c r="I635" s="244"/>
      <c r="J635" s="244"/>
      <c r="K635" s="244" t="s">
        <v>265</v>
      </c>
      <c r="L635" s="212"/>
      <c r="M635" s="212"/>
      <c r="N635" s="212">
        <v>1</v>
      </c>
      <c r="O635" s="212"/>
      <c r="P635" s="211"/>
      <c r="Q635" s="205"/>
      <c r="R635" s="204"/>
      <c r="S635" s="204">
        <f>'INFORME DIARIO MAQUINARIA'!$R635-'INFORME DIARIO MAQUINARIA'!$Q635</f>
        <v>0</v>
      </c>
      <c r="T635" s="203"/>
      <c r="U635" s="106"/>
      <c r="V635" s="106" t="str">
        <f>IF(U635-T635=0,"",U635-T635)</f>
        <v/>
      </c>
      <c r="W635" s="106">
        <v>155538</v>
      </c>
      <c r="X635" s="106">
        <v>155592</v>
      </c>
      <c r="Y635" s="106">
        <f>IF(X635-W635=0,"",X635-W635)</f>
        <v>54</v>
      </c>
      <c r="Z635" s="106"/>
      <c r="AA635" s="106"/>
      <c r="AB635" s="106">
        <f>'INFORME DIARIO MAQUINARIA'!$AA635-'INFORME DIARIO MAQUINARIA'!$Z635</f>
        <v>0</v>
      </c>
      <c r="AC635" s="106"/>
      <c r="AD635" s="106"/>
      <c r="AE635" s="106" t="str">
        <f>IF(AD635-AC635=0,"",AD635-AC635)</f>
        <v/>
      </c>
      <c r="AF635" s="106"/>
      <c r="AG635" s="106"/>
      <c r="AH635" s="106" t="str">
        <f>IF(AG635-AF635=0,"",AG635-AF635)</f>
        <v/>
      </c>
      <c r="AI635" s="106">
        <v>305</v>
      </c>
      <c r="AJ635" s="106"/>
      <c r="AK635" s="106">
        <v>240</v>
      </c>
      <c r="AL635" s="106">
        <v>220</v>
      </c>
      <c r="AM635" s="106">
        <f>IF((AK635+AJ635)-AL635=0,"",(AK635+AJ635)-AL635)</f>
        <v>20</v>
      </c>
      <c r="AN635" s="120" t="str">
        <f>IF(OR(AM635="",V635="",V635=0),"",ROUND(AM635/V635,2))</f>
        <v/>
      </c>
      <c r="AO635" s="106">
        <f>IF(OR(Y635="",AM635="",AM635=0),"",ROUND(Y635/AM635,2))</f>
        <v>2.7</v>
      </c>
      <c r="AP635" s="106">
        <f>IF(OR(AM635="",Y635="",Y635=0),"",ROUND(AM635/Y635,2))</f>
        <v>0.37</v>
      </c>
      <c r="AQ635" s="106" t="str">
        <f>IF(OR(L635="",V635="",V635=0),"",ROUND(L635/V635,1))</f>
        <v/>
      </c>
      <c r="AR635" s="106" t="str">
        <f>IF(OR('INFORME DIARIO MAQUINARIA'!$O635="",'INFORME DIARIO MAQUINARIA'!$AH635="",'INFORME DIARIO MAQUINARIA'!$AH635=0),"",ROUND('INFORME DIARIO MAQUINARIA'!$O635/'INFORME DIARIO MAQUINARIA'!$AH635,1))</f>
        <v/>
      </c>
      <c r="AS635" s="189" t="str">
        <f>IFERROR(IF(OR(V635="",AE635="",V635&lt;=0,AE635&lt;0),"",AE635/V635),"")</f>
        <v/>
      </c>
      <c r="AT635" s="106"/>
      <c r="AU635" s="106" t="s">
        <v>133</v>
      </c>
      <c r="AV635" s="106" t="s">
        <v>220</v>
      </c>
      <c r="AW635" s="106"/>
      <c r="AX635" s="106"/>
      <c r="AY635" s="106"/>
      <c r="AZ635" s="121"/>
    </row>
    <row r="636" spans="1:52" ht="60" hidden="1" customHeight="1" thickBot="1" x14ac:dyDescent="0.3">
      <c r="B636" s="233">
        <v>46275</v>
      </c>
      <c r="C636" s="242" t="s">
        <v>110</v>
      </c>
      <c r="D636" s="242">
        <v>1</v>
      </c>
      <c r="E636" s="242" t="s">
        <v>187</v>
      </c>
      <c r="F636" s="242" t="s">
        <v>186</v>
      </c>
      <c r="G636" s="242"/>
      <c r="H636" s="243"/>
      <c r="I636" s="242"/>
      <c r="J636" s="242"/>
      <c r="K636" s="242" t="s">
        <v>264</v>
      </c>
      <c r="L636" s="232"/>
      <c r="M636" s="232"/>
      <c r="N636" s="232"/>
      <c r="O636" s="223"/>
      <c r="P636" s="222"/>
      <c r="Q636" s="205"/>
      <c r="R636" s="204"/>
      <c r="S636" s="156">
        <f>'INFORME DIARIO MAQUINARIA'!$R636-'INFORME DIARIO MAQUINARIA'!$Q636</f>
        <v>0</v>
      </c>
      <c r="T636" s="214">
        <v>8087.6</v>
      </c>
      <c r="U636" s="105">
        <v>8088.5</v>
      </c>
      <c r="V636" s="106">
        <f>IF(U636-T636=0,"",U636-T636)</f>
        <v>0.8999999999996362</v>
      </c>
      <c r="W636" s="105"/>
      <c r="X636" s="105"/>
      <c r="Y636" s="105"/>
      <c r="Z636" s="105"/>
      <c r="AA636" s="105"/>
      <c r="AB636" s="105">
        <f>'INFORME DIARIO MAQUINARIA'!$AA636-'INFORME DIARIO MAQUINARIA'!$Z636</f>
        <v>0</v>
      </c>
      <c r="AC636" s="105"/>
      <c r="AD636" s="105"/>
      <c r="AE636" s="105"/>
      <c r="AF636" s="105"/>
      <c r="AG636" s="105"/>
      <c r="AH636" s="105"/>
      <c r="AI636" s="105">
        <v>165</v>
      </c>
      <c r="AJ636" s="105"/>
      <c r="AK636" s="105">
        <v>48.5</v>
      </c>
      <c r="AL636" s="105">
        <v>43.5</v>
      </c>
      <c r="AM636" s="106">
        <f>IF((AK636+AJ636)-AL636=0,"",(AK636+AJ636)-AL636)</f>
        <v>5</v>
      </c>
      <c r="AN636" s="120">
        <f>IF(OR(AM636="",V636="",V636=0),"",ROUND(AM636/V636,2))</f>
        <v>5.56</v>
      </c>
      <c r="AO636" s="105"/>
      <c r="AP636" s="105"/>
      <c r="AQ636" s="105"/>
      <c r="AR636" s="105"/>
      <c r="AS636" s="136"/>
      <c r="AT636" s="105"/>
      <c r="AU636" s="105"/>
      <c r="AV636" s="105"/>
      <c r="AW636" s="105"/>
      <c r="AX636" s="105"/>
      <c r="AY636" s="105"/>
      <c r="AZ636" s="105"/>
    </row>
    <row r="637" spans="1:52" s="235" customFormat="1" ht="48.75" hidden="1" customHeight="1" thickBot="1" x14ac:dyDescent="0.3">
      <c r="B637" s="213">
        <v>46297</v>
      </c>
      <c r="C637" s="212" t="s">
        <v>60</v>
      </c>
      <c r="D637" s="212">
        <v>1</v>
      </c>
      <c r="E637" s="212" t="s">
        <v>187</v>
      </c>
      <c r="F637" s="212" t="s">
        <v>263</v>
      </c>
      <c r="G637" s="212"/>
      <c r="H637" s="212"/>
      <c r="I637" s="212"/>
      <c r="J637" s="212"/>
      <c r="K637" s="212" t="s">
        <v>262</v>
      </c>
      <c r="L637" s="212"/>
      <c r="M637" s="212"/>
      <c r="N637" s="212">
        <v>1</v>
      </c>
      <c r="O637" s="212"/>
      <c r="P637" s="211"/>
      <c r="Q637" s="205"/>
      <c r="R637" s="204"/>
      <c r="S637" s="156">
        <f>'INFORME DIARIO MAQUINARIA'!$R637-'INFORME DIARIO MAQUINARIA'!$Q637</f>
        <v>0</v>
      </c>
      <c r="T637" s="203">
        <v>8088.5</v>
      </c>
      <c r="U637" s="106">
        <v>8090.2</v>
      </c>
      <c r="V637" s="106">
        <f>IF(U637-T637=0,"",U637-T637)</f>
        <v>1.6999999999998181</v>
      </c>
      <c r="W637" s="106"/>
      <c r="X637" s="106"/>
      <c r="Y637" s="106" t="str">
        <f>IF(X637-W637=0,"",X637-W637)</f>
        <v/>
      </c>
      <c r="Z637" s="106"/>
      <c r="AA637" s="106"/>
      <c r="AB637" s="106">
        <f>'INFORME DIARIO MAQUINARIA'!$AA637-'INFORME DIARIO MAQUINARIA'!$Z637</f>
        <v>0</v>
      </c>
      <c r="AC637" s="106"/>
      <c r="AD637" s="106"/>
      <c r="AE637" s="106" t="str">
        <f>IF(AD637-AC637=0,"",AD637-AC637)</f>
        <v/>
      </c>
      <c r="AF637" s="106"/>
      <c r="AG637" s="106"/>
      <c r="AH637" s="106" t="str">
        <f>IF(AG637-AF637=0,"",AG637-AF637)</f>
        <v/>
      </c>
      <c r="AI637" s="106">
        <v>165</v>
      </c>
      <c r="AJ637" s="106"/>
      <c r="AK637" s="106">
        <v>43.5</v>
      </c>
      <c r="AL637" s="106">
        <v>35</v>
      </c>
      <c r="AM637" s="106">
        <f>IF((AK637+AJ637)-AL637=0,"",(AK637+AJ637)-AL637)</f>
        <v>8.5</v>
      </c>
      <c r="AN637" s="120">
        <f>IF(OR(AM637="",V637="",V637=0),"",ROUND(AM637/V637,2))</f>
        <v>5</v>
      </c>
      <c r="AO637" s="106" t="str">
        <f>IF(OR(Y637="",AM637="",AM637=0),"",ROUND(Y637/AM637,2))</f>
        <v/>
      </c>
      <c r="AP637" s="106" t="str">
        <f>IF(OR(AM637="",Y637="",Y637=0),"",ROUND(AM637/Y637,2))</f>
        <v/>
      </c>
      <c r="AQ637" s="106" t="str">
        <f>IF(OR(L637="",V637="",V637=0),"",ROUND(L637/V637,1))</f>
        <v/>
      </c>
      <c r="AR637" s="106" t="str">
        <f>IF(OR('INFORME DIARIO MAQUINARIA'!$O637="",'INFORME DIARIO MAQUINARIA'!$AH637="",'INFORME DIARIO MAQUINARIA'!$AH637=0),"",ROUND('INFORME DIARIO MAQUINARIA'!$O637/'INFORME DIARIO MAQUINARIA'!$AH637,1))</f>
        <v/>
      </c>
      <c r="AS637" s="189" t="str">
        <f>IFERROR(IF(OR(V637="",AE637="",V637&lt;=0,AE637&lt;0),"",AE637/V637),"")</f>
        <v/>
      </c>
      <c r="AT637" s="106"/>
      <c r="AU637" s="106" t="s">
        <v>133</v>
      </c>
      <c r="AV637" s="106"/>
      <c r="AW637" s="106"/>
      <c r="AX637" s="106"/>
      <c r="AY637" s="106"/>
      <c r="AZ637" s="121"/>
    </row>
    <row r="638" spans="1:52" s="235" customFormat="1" ht="48.75" hidden="1" customHeight="1" x14ac:dyDescent="0.25">
      <c r="B638" s="213">
        <v>46300</v>
      </c>
      <c r="C638" s="212" t="s">
        <v>110</v>
      </c>
      <c r="D638" s="212">
        <v>1</v>
      </c>
      <c r="E638" s="212" t="s">
        <v>143</v>
      </c>
      <c r="F638" s="212" t="s">
        <v>117</v>
      </c>
      <c r="G638" s="212"/>
      <c r="H638" s="212" t="s">
        <v>97</v>
      </c>
      <c r="I638" s="212"/>
      <c r="J638" s="212" t="s">
        <v>97</v>
      </c>
      <c r="K638" s="212" t="s">
        <v>261</v>
      </c>
      <c r="L638" s="212"/>
      <c r="M638" s="212">
        <v>12</v>
      </c>
      <c r="N638" s="212"/>
      <c r="O638" s="212"/>
      <c r="P638" s="211">
        <v>4.5</v>
      </c>
      <c r="Q638" s="205"/>
      <c r="R638" s="204"/>
      <c r="S638" s="204">
        <f>'INFORME DIARIO MAQUINARIA'!$R638-'INFORME DIARIO MAQUINARIA'!$Q638</f>
        <v>0</v>
      </c>
      <c r="T638" s="203">
        <v>9058.7999999999993</v>
      </c>
      <c r="U638" s="105">
        <v>9060.2000000000007</v>
      </c>
      <c r="V638" s="105">
        <f>IF(U638-T638=0,"",U638-T638)</f>
        <v>1.4000000000014552</v>
      </c>
      <c r="W638" s="105"/>
      <c r="X638" s="105"/>
      <c r="Y638" s="105" t="str">
        <f>IF(X638-W638=0,"",X638-W638)</f>
        <v/>
      </c>
      <c r="Z638" s="105"/>
      <c r="AA638" s="105"/>
      <c r="AB638" s="105">
        <f>'INFORME DIARIO MAQUINARIA'!$AA638-'INFORME DIARIO MAQUINARIA'!$Z638</f>
        <v>0</v>
      </c>
      <c r="AC638" s="105"/>
      <c r="AD638" s="105"/>
      <c r="AE638" s="105" t="str">
        <f>IF(AD638-AC638=0,"",AD638-AC638)</f>
        <v/>
      </c>
      <c r="AF638" s="105"/>
      <c r="AG638" s="105"/>
      <c r="AH638" s="105" t="str">
        <f>IF(AG638-AF638=0,"",AG638-AF638)</f>
        <v/>
      </c>
      <c r="AI638" s="105">
        <v>310</v>
      </c>
      <c r="AJ638" s="105"/>
      <c r="AK638" s="105">
        <v>176</v>
      </c>
      <c r="AL638" s="105">
        <v>161</v>
      </c>
      <c r="AM638" s="105">
        <f>IF((AK638+AJ638)-AL638=0,"",(AK638+AJ638)-AL638)</f>
        <v>15</v>
      </c>
      <c r="AN638" s="151">
        <f>IF(OR(AM638="",V638="",V638=0),"",ROUND(AM638/V638,2))</f>
        <v>10.71</v>
      </c>
      <c r="AO638" s="105" t="str">
        <f>IF(OR(Y638="",AM638="",AM638=0),"",ROUND(Y638/AM638,2))</f>
        <v/>
      </c>
      <c r="AP638" s="105" t="str">
        <f>IF(OR(AM638="",Y638="",Y638=0),"",ROUND(AM638/Y638,2))</f>
        <v/>
      </c>
      <c r="AQ638" s="105" t="str">
        <f>IF(OR(L638="",V638="",V638=0),"",ROUND(L638/V638,1))</f>
        <v/>
      </c>
      <c r="AR638" s="105" t="str">
        <f>IF(OR('INFORME DIARIO MAQUINARIA'!$O638="",'INFORME DIARIO MAQUINARIA'!$AH638="",'INFORME DIARIO MAQUINARIA'!$AH638=0),"",ROUND('INFORME DIARIO MAQUINARIA'!$O638/'INFORME DIARIO MAQUINARIA'!$AH638,1))</f>
        <v/>
      </c>
      <c r="AS638" s="129" t="str">
        <f>IFERROR(IF(OR(V638="",AE638="",V638&lt;=0,AE638&lt;0),"",AE638/V638),"")</f>
        <v/>
      </c>
      <c r="AT638" s="105"/>
      <c r="AU638" s="105" t="s">
        <v>260</v>
      </c>
      <c r="AV638" s="105"/>
      <c r="AW638" s="105"/>
      <c r="AX638" s="105"/>
      <c r="AY638" s="105"/>
      <c r="AZ638" s="105"/>
    </row>
    <row r="639" spans="1:52" s="235" customFormat="1" ht="48.75" hidden="1" customHeight="1" x14ac:dyDescent="0.25">
      <c r="B639" s="210">
        <v>46297</v>
      </c>
      <c r="C639" s="201" t="s">
        <v>60</v>
      </c>
      <c r="D639" s="201">
        <v>1</v>
      </c>
      <c r="E639" s="201" t="s">
        <v>76</v>
      </c>
      <c r="F639" s="201" t="s">
        <v>75</v>
      </c>
      <c r="G639" s="201">
        <v>11</v>
      </c>
      <c r="H639" s="201"/>
      <c r="I639" s="201"/>
      <c r="J639" s="201" t="s">
        <v>92</v>
      </c>
      <c r="K639" s="201" t="s">
        <v>121</v>
      </c>
      <c r="L639" s="201"/>
      <c r="M639" s="201"/>
      <c r="N639" s="201">
        <v>1</v>
      </c>
      <c r="O639" s="201"/>
      <c r="P639" s="209"/>
      <c r="Q639" s="205"/>
      <c r="R639" s="204"/>
      <c r="S639" s="204">
        <f>'INFORME DIARIO MAQUINARIA'!$R639-'INFORME DIARIO MAQUINARIA'!$Q639</f>
        <v>0</v>
      </c>
      <c r="T639" s="203"/>
      <c r="U639" s="106"/>
      <c r="V639" s="106" t="str">
        <f>IF(U639-T639=0,"",U639-T639)</f>
        <v/>
      </c>
      <c r="W639" s="106">
        <v>272236</v>
      </c>
      <c r="X639" s="106">
        <v>272268</v>
      </c>
      <c r="Y639" s="106">
        <f>IF(X639-W639=0,"",X639-W639)</f>
        <v>32</v>
      </c>
      <c r="Z639" s="106"/>
      <c r="AA639" s="106"/>
      <c r="AB639" s="106">
        <f>'INFORME DIARIO MAQUINARIA'!$AA639-'INFORME DIARIO MAQUINARIA'!$Z639</f>
        <v>0</v>
      </c>
      <c r="AC639" s="106"/>
      <c r="AD639" s="106"/>
      <c r="AE639" s="106" t="str">
        <f>IF(AD639-AC639=0,"",AD639-AC639)</f>
        <v/>
      </c>
      <c r="AF639" s="106"/>
      <c r="AG639" s="106"/>
      <c r="AH639" s="106" t="str">
        <f>IF(AG639-AF639=0,"",AG639-AF639)</f>
        <v/>
      </c>
      <c r="AI639" s="106">
        <v>200</v>
      </c>
      <c r="AJ639" s="106"/>
      <c r="AK639" s="106">
        <v>80</v>
      </c>
      <c r="AL639" s="106">
        <v>73</v>
      </c>
      <c r="AM639" s="106">
        <f>IF((AK639+AJ639)-AL639=0,"",(AK639+AJ639)-AL639)</f>
        <v>7</v>
      </c>
      <c r="AN639" s="120" t="str">
        <f>IF(OR(AM639="",V639="",V639=0),"",ROUND(AM639/V639,2))</f>
        <v/>
      </c>
      <c r="AO639" s="106">
        <f>IF(OR(Y639="",AM639="",AM639=0),"",ROUND(Y639/AM639,2))</f>
        <v>4.57</v>
      </c>
      <c r="AP639" s="106">
        <f>IF(OR(AM639="",Y639="",Y639=0),"",ROUND(AM639/Y639,2))</f>
        <v>0.22</v>
      </c>
      <c r="AQ639" s="106" t="str">
        <f>IF(OR(L639="",V639="",V639=0),"",ROUND(L639/V639,1))</f>
        <v/>
      </c>
      <c r="AR639" s="106" t="str">
        <f>IF(OR('INFORME DIARIO MAQUINARIA'!$O639="",'INFORME DIARIO MAQUINARIA'!$AH639="",'INFORME DIARIO MAQUINARIA'!$AH639=0),"",ROUND('INFORME DIARIO MAQUINARIA'!$O639/'INFORME DIARIO MAQUINARIA'!$AH639,1))</f>
        <v/>
      </c>
      <c r="AS639" s="189" t="str">
        <f>IFERROR(IF(OR(V639="",AE639="",V639&lt;=0,AE639&lt;0),"",AE639/V639),"")</f>
        <v/>
      </c>
      <c r="AT639" s="106"/>
      <c r="AU639" s="106"/>
      <c r="AV639" s="106"/>
      <c r="AW639" s="106"/>
      <c r="AX639" s="106"/>
      <c r="AY639" s="106"/>
      <c r="AZ639" s="121"/>
    </row>
    <row r="640" spans="1:52" s="235" customFormat="1" ht="62.25" hidden="1" customHeight="1" thickBot="1" x14ac:dyDescent="0.3">
      <c r="B640" s="210">
        <v>46300</v>
      </c>
      <c r="C640" s="201" t="s">
        <v>110</v>
      </c>
      <c r="D640" s="201">
        <v>1</v>
      </c>
      <c r="E640" s="201" t="s">
        <v>76</v>
      </c>
      <c r="F640" s="201" t="s">
        <v>75</v>
      </c>
      <c r="G640" s="201"/>
      <c r="H640" s="201"/>
      <c r="I640" s="201"/>
      <c r="J640" s="201" t="s">
        <v>92</v>
      </c>
      <c r="K640" s="201" t="s">
        <v>259</v>
      </c>
      <c r="L640" s="241"/>
      <c r="M640" s="241"/>
      <c r="N640" s="241">
        <v>1</v>
      </c>
      <c r="O640" s="241"/>
      <c r="P640" s="240"/>
      <c r="Q640" s="239"/>
      <c r="R640" s="238"/>
      <c r="S640" s="238">
        <f>'INFORME DIARIO MAQUINARIA'!$R640-'INFORME DIARIO MAQUINARIA'!$Q640</f>
        <v>0</v>
      </c>
      <c r="T640" s="203"/>
      <c r="U640" s="106"/>
      <c r="V640" s="106" t="str">
        <f>IF(U640-T640=0,"",U640-T640)</f>
        <v/>
      </c>
      <c r="W640" s="106">
        <v>272268</v>
      </c>
      <c r="X640" s="106">
        <v>272340</v>
      </c>
      <c r="Y640" s="106">
        <f>IF(X640-W640=0,"",X640-W640)</f>
        <v>72</v>
      </c>
      <c r="Z640" s="106"/>
      <c r="AA640" s="106"/>
      <c r="AB640" s="106">
        <f>'INFORME DIARIO MAQUINARIA'!$AA640-'INFORME DIARIO MAQUINARIA'!$Z640</f>
        <v>0</v>
      </c>
      <c r="AC640" s="106"/>
      <c r="AD640" s="106"/>
      <c r="AE640" s="106" t="str">
        <f>IF(AD640-AC640=0,"",AD640-AC640)</f>
        <v/>
      </c>
      <c r="AF640" s="106"/>
      <c r="AG640" s="106"/>
      <c r="AH640" s="106" t="str">
        <f>IF(AG640-AF640=0,"",AG640-AF640)</f>
        <v/>
      </c>
      <c r="AI640" s="106">
        <v>200</v>
      </c>
      <c r="AJ640" s="106"/>
      <c r="AK640" s="106">
        <v>73</v>
      </c>
      <c r="AL640" s="106">
        <v>53</v>
      </c>
      <c r="AM640" s="106">
        <f>IF((AK640+AJ640)-AL640=0,"",(AK640+AJ640)-AL640)</f>
        <v>20</v>
      </c>
      <c r="AN640" s="120" t="str">
        <f>IF(OR(AM640="",V640="",V640=0),"",ROUND(AM640/V640,2))</f>
        <v/>
      </c>
      <c r="AO640" s="106">
        <f>IF(OR(Y640="",AM640="",AM640=0),"",ROUND(Y640/AM640,2))</f>
        <v>3.6</v>
      </c>
      <c r="AP640" s="106">
        <f>IF(OR(AM640="",Y640="",Y640=0),"",ROUND(AM640/Y640,2))</f>
        <v>0.28000000000000003</v>
      </c>
      <c r="AQ640" s="106" t="str">
        <f>IF(OR(L640="",V640="",V640=0),"",ROUND(L640/V640,1))</f>
        <v/>
      </c>
      <c r="AR640" s="106" t="str">
        <f>IF(OR('INFORME DIARIO MAQUINARIA'!$O640="",'INFORME DIARIO MAQUINARIA'!$AH640="",'INFORME DIARIO MAQUINARIA'!$AH640=0),"",ROUND('INFORME DIARIO MAQUINARIA'!$O640/'INFORME DIARIO MAQUINARIA'!$AH640,1))</f>
        <v/>
      </c>
      <c r="AS640" s="189" t="str">
        <f>IFERROR(IF(OR(V640="",AE640="",V640&lt;=0,AE640&lt;0),"",AE640/V640),"")</f>
        <v/>
      </c>
      <c r="AT640" s="106"/>
      <c r="AU640" s="106" t="s">
        <v>133</v>
      </c>
      <c r="AV640" s="106"/>
      <c r="AW640" s="106"/>
      <c r="AX640" s="106"/>
      <c r="AY640" s="106"/>
      <c r="AZ640" s="121"/>
    </row>
    <row r="641" spans="2:52" ht="55.5" hidden="1" customHeight="1" thickBot="1" x14ac:dyDescent="0.3">
      <c r="B641" s="213">
        <v>46301</v>
      </c>
      <c r="C641" s="212" t="s">
        <v>59</v>
      </c>
      <c r="D641" s="212">
        <v>1</v>
      </c>
      <c r="E641" s="212" t="s">
        <v>155</v>
      </c>
      <c r="F641" s="237" t="s">
        <v>81</v>
      </c>
      <c r="G641" s="212"/>
      <c r="H641" s="212"/>
      <c r="I641" s="212"/>
      <c r="J641" s="212"/>
      <c r="K641" s="212" t="s">
        <v>258</v>
      </c>
      <c r="L641" s="212"/>
      <c r="M641" s="212"/>
      <c r="N641" s="212">
        <v>1</v>
      </c>
      <c r="O641" s="212"/>
      <c r="P641" s="211"/>
      <c r="Q641" s="205"/>
      <c r="R641" s="204"/>
      <c r="S641" s="204">
        <f>'INFORME DIARIO MAQUINARIA'!$R641-'INFORME DIARIO MAQUINARIA'!$Q641</f>
        <v>0</v>
      </c>
      <c r="T641" s="203"/>
      <c r="U641" s="106"/>
      <c r="V641" s="106" t="str">
        <f>IF(U641-T641=0,"",U641-T641)</f>
        <v/>
      </c>
      <c r="W641" s="106">
        <v>208415</v>
      </c>
      <c r="X641" s="106">
        <v>208453</v>
      </c>
      <c r="Y641" s="106">
        <f>IF(X641-W641=0,"",X641-W641)</f>
        <v>38</v>
      </c>
      <c r="Z641" s="106"/>
      <c r="AA641" s="106"/>
      <c r="AB641" s="106">
        <f>'INFORME DIARIO MAQUINARIA'!$AA641-'INFORME DIARIO MAQUINARIA'!$Z641</f>
        <v>0</v>
      </c>
      <c r="AC641" s="106"/>
      <c r="AD641" s="106"/>
      <c r="AE641" s="106" t="str">
        <f>IF(AD641-AC641=0,"",AD641-AC641)</f>
        <v/>
      </c>
      <c r="AF641" s="106"/>
      <c r="AG641" s="106"/>
      <c r="AH641" s="106" t="str">
        <f>IF(AG641-AF641=0,"",AG641-AF641)</f>
        <v/>
      </c>
      <c r="AI641" s="106">
        <v>200</v>
      </c>
      <c r="AJ641" s="106"/>
      <c r="AK641" s="106">
        <v>103</v>
      </c>
      <c r="AL641" s="106">
        <v>90</v>
      </c>
      <c r="AM641" s="106">
        <f>IF((AK641+AJ641)-AL641=0,"",(AK641+AJ641)-AL641)</f>
        <v>13</v>
      </c>
      <c r="AN641" s="120" t="str">
        <f>IF(OR(AM641="",V641="",V641=0),"",ROUND(AM641/V641,2))</f>
        <v/>
      </c>
      <c r="AO641" s="106">
        <f>IF(OR(Y641="",AM641="",AM641=0),"",ROUND(Y641/AM641,2))</f>
        <v>2.92</v>
      </c>
      <c r="AP641" s="106">
        <f>IF(OR(AM641="",Y641="",Y641=0),"",ROUND(AM641/Y641,2))</f>
        <v>0.34</v>
      </c>
      <c r="AQ641" s="106" t="str">
        <f>IF(OR(L641="",V641="",V641=0),"",ROUND(L641/V641,1))</f>
        <v/>
      </c>
      <c r="AR641" s="106" t="str">
        <f>IF(OR('INFORME DIARIO MAQUINARIA'!$O641="",'INFORME DIARIO MAQUINARIA'!$AH641="",'INFORME DIARIO MAQUINARIA'!$AH641=0),"",ROUND('INFORME DIARIO MAQUINARIA'!$O641/'INFORME DIARIO MAQUINARIA'!$AH641,1))</f>
        <v/>
      </c>
      <c r="AS641" s="189" t="str">
        <f>IFERROR(IF(OR(V641="",AE641="",V641&lt;=0,AE641&lt;0),"",AE641/V641),"")</f>
        <v/>
      </c>
      <c r="AT641" s="106"/>
      <c r="AU641" s="106" t="s">
        <v>133</v>
      </c>
      <c r="AV641" s="106"/>
      <c r="AW641" s="106"/>
      <c r="AX641" s="106"/>
      <c r="AY641" s="106"/>
      <c r="AZ641" s="121"/>
    </row>
    <row r="642" spans="2:52" s="235" customFormat="1" ht="46.5" hidden="1" customHeight="1" x14ac:dyDescent="0.25">
      <c r="B642" s="213">
        <v>46302</v>
      </c>
      <c r="C642" s="212" t="s">
        <v>57</v>
      </c>
      <c r="D642" s="212">
        <v>1</v>
      </c>
      <c r="E642" s="212" t="s">
        <v>76</v>
      </c>
      <c r="F642" s="212" t="s">
        <v>75</v>
      </c>
      <c r="G642" s="212"/>
      <c r="H642" s="212"/>
      <c r="I642" s="212"/>
      <c r="J642" s="212" t="s">
        <v>92</v>
      </c>
      <c r="K642" s="212" t="s">
        <v>257</v>
      </c>
      <c r="L642" s="212"/>
      <c r="M642" s="212"/>
      <c r="N642" s="212">
        <v>1</v>
      </c>
      <c r="O642" s="212"/>
      <c r="P642" s="211"/>
      <c r="Q642" s="205"/>
      <c r="R642" s="204"/>
      <c r="S642" s="204">
        <f>'INFORME DIARIO MAQUINARIA'!$R642-'INFORME DIARIO MAQUINARIA'!$Q642</f>
        <v>0</v>
      </c>
      <c r="T642" s="203"/>
      <c r="U642" s="106"/>
      <c r="V642" s="106" t="str">
        <f>IF(U642-T642=0,"",U642-T642)</f>
        <v/>
      </c>
      <c r="W642" s="106">
        <v>272340</v>
      </c>
      <c r="X642" s="106">
        <v>272356</v>
      </c>
      <c r="Y642" s="106">
        <f>IF(X642-W642=0,"",X642-W642)</f>
        <v>16</v>
      </c>
      <c r="Z642" s="106"/>
      <c r="AA642" s="106"/>
      <c r="AB642" s="106">
        <f>'INFORME DIARIO MAQUINARIA'!$AA642-'INFORME DIARIO MAQUINARIA'!$Z642</f>
        <v>0</v>
      </c>
      <c r="AC642" s="106"/>
      <c r="AD642" s="106"/>
      <c r="AE642" s="106" t="str">
        <f>IF(AD642-AC642=0,"",AD642-AC642)</f>
        <v/>
      </c>
      <c r="AF642" s="106"/>
      <c r="AG642" s="106"/>
      <c r="AH642" s="106" t="str">
        <f>IF(AG642-AF642=0,"",AG642-AF642)</f>
        <v/>
      </c>
      <c r="AI642" s="106">
        <v>200</v>
      </c>
      <c r="AJ642" s="106"/>
      <c r="AK642" s="106">
        <v>53</v>
      </c>
      <c r="AL642" s="106">
        <v>47</v>
      </c>
      <c r="AM642" s="106">
        <f>IF((AK642+AJ642)-AL642=0,"",(AK642+AJ642)-AL642)</f>
        <v>6</v>
      </c>
      <c r="AN642" s="120" t="str">
        <f>IF(OR(AM642="",V642="",V642=0),"",ROUND(AM642/V642,2))</f>
        <v/>
      </c>
      <c r="AO642" s="106">
        <f>IF(OR(Y642="",AM642="",AM642=0),"",ROUND(Y642/AM642,2))</f>
        <v>2.67</v>
      </c>
      <c r="AP642" s="106">
        <f>IF(OR(AM642="",Y642="",Y642=0),"",ROUND(AM642/Y642,2))</f>
        <v>0.38</v>
      </c>
      <c r="AQ642" s="106" t="str">
        <f>IF(OR(L642="",V642="",V642=0),"",ROUND(L642/V642,1))</f>
        <v/>
      </c>
      <c r="AR642" s="106" t="str">
        <f>IF(OR('INFORME DIARIO MAQUINARIA'!$O642="",'INFORME DIARIO MAQUINARIA'!$AH642="",'INFORME DIARIO MAQUINARIA'!$AH642=0),"",ROUND('INFORME DIARIO MAQUINARIA'!$O642/'INFORME DIARIO MAQUINARIA'!$AH642,1))</f>
        <v/>
      </c>
      <c r="AS642" s="189" t="str">
        <f>IFERROR(IF(OR(V642="",AE642="",V642&lt;=0,AE642&lt;0),"",AE642/V642),"")</f>
        <v/>
      </c>
      <c r="AT642" s="106"/>
      <c r="AU642" s="106" t="s">
        <v>133</v>
      </c>
      <c r="AV642" s="106"/>
      <c r="AW642" s="106"/>
      <c r="AX642" s="106"/>
      <c r="AY642" s="106"/>
      <c r="AZ642" s="121"/>
    </row>
    <row r="643" spans="2:52" s="235" customFormat="1" ht="45" hidden="1" customHeight="1" thickBot="1" x14ac:dyDescent="0.3">
      <c r="B643" s="210">
        <v>46302</v>
      </c>
      <c r="C643" s="201" t="s">
        <v>222</v>
      </c>
      <c r="D643" s="201">
        <v>1</v>
      </c>
      <c r="E643" s="201" t="s">
        <v>155</v>
      </c>
      <c r="F643" s="201" t="s">
        <v>81</v>
      </c>
      <c r="G643" s="201"/>
      <c r="H643" s="201"/>
      <c r="I643" s="201"/>
      <c r="J643" s="201"/>
      <c r="K643" s="201" t="s">
        <v>257</v>
      </c>
      <c r="L643" s="201"/>
      <c r="M643" s="201"/>
      <c r="N643" s="201">
        <v>1</v>
      </c>
      <c r="O643" s="201"/>
      <c r="P643" s="209"/>
      <c r="Q643" s="205"/>
      <c r="R643" s="204"/>
      <c r="S643" s="204">
        <f>'INFORME DIARIO MAQUINARIA'!$R643-'INFORME DIARIO MAQUINARIA'!$Q643</f>
        <v>0</v>
      </c>
      <c r="T643" s="203"/>
      <c r="U643" s="106"/>
      <c r="V643" s="106" t="str">
        <f>IF(U643-T643=0,"",U643-T643)</f>
        <v/>
      </c>
      <c r="W643" s="106">
        <v>208453</v>
      </c>
      <c r="X643" s="106">
        <v>208491</v>
      </c>
      <c r="Y643" s="106">
        <f>IF(X643-W643=0,"",X643-W643)</f>
        <v>38</v>
      </c>
      <c r="Z643" s="106"/>
      <c r="AA643" s="106"/>
      <c r="AB643" s="106">
        <f>'INFORME DIARIO MAQUINARIA'!$AA643-'INFORME DIARIO MAQUINARIA'!$Z643</f>
        <v>0</v>
      </c>
      <c r="AC643" s="106"/>
      <c r="AD643" s="106"/>
      <c r="AE643" s="106" t="str">
        <f>IF(AD643-AC643=0,"",AD643-AC643)</f>
        <v/>
      </c>
      <c r="AF643" s="106"/>
      <c r="AG643" s="106"/>
      <c r="AH643" s="106" t="str">
        <f>IF(AG643-AF643=0,"",AG643-AF643)</f>
        <v/>
      </c>
      <c r="AI643" s="106">
        <v>200</v>
      </c>
      <c r="AJ643" s="106"/>
      <c r="AK643" s="106">
        <v>90</v>
      </c>
      <c r="AL643" s="106">
        <v>80</v>
      </c>
      <c r="AM643" s="106">
        <f>IF((AK643+AJ643)-AL643=0,"",(AK643+AJ643)-AL643)</f>
        <v>10</v>
      </c>
      <c r="AN643" s="120" t="str">
        <f>IF(OR(AM643="",V643="",V643=0),"",ROUND(AM643/V643,2))</f>
        <v/>
      </c>
      <c r="AO643" s="106">
        <f>IF(OR(Y643="",AM643="",AM643=0),"",ROUND(Y643/AM643,2))</f>
        <v>3.8</v>
      </c>
      <c r="AP643" s="106">
        <f>IF(OR(AM643="",Y643="",Y643=0),"",ROUND(AM643/Y643,2))</f>
        <v>0.26</v>
      </c>
      <c r="AQ643" s="106" t="str">
        <f>IF(OR(L643="",V643="",V643=0),"",ROUND(L643/V643,1))</f>
        <v/>
      </c>
      <c r="AR643" s="106" t="str">
        <f>IF(OR('INFORME DIARIO MAQUINARIA'!$O643="",'INFORME DIARIO MAQUINARIA'!$AH643="",'INFORME DIARIO MAQUINARIA'!$AH643=0),"",ROUND('INFORME DIARIO MAQUINARIA'!$O643/'INFORME DIARIO MAQUINARIA'!$AH643,1))</f>
        <v/>
      </c>
      <c r="AS643" s="189" t="str">
        <f>IFERROR(IF(OR(V643="",AE643="",V643&lt;=0,AE643&lt;0),"",AE643/V643),"")</f>
        <v/>
      </c>
      <c r="AT643" s="106"/>
      <c r="AU643" s="106"/>
      <c r="AV643" s="106"/>
      <c r="AW643" s="106"/>
      <c r="AX643" s="106"/>
      <c r="AY643" s="106"/>
      <c r="AZ643" s="121"/>
    </row>
    <row r="644" spans="2:52" s="235" customFormat="1" ht="39.75" hidden="1" customHeight="1" x14ac:dyDescent="0.25">
      <c r="B644" s="218">
        <v>46302</v>
      </c>
      <c r="C644" s="134" t="s">
        <v>57</v>
      </c>
      <c r="D644" s="134">
        <v>1</v>
      </c>
      <c r="E644" s="134" t="s">
        <v>164</v>
      </c>
      <c r="F644" s="134" t="s">
        <v>169</v>
      </c>
      <c r="G644" s="134">
        <v>15</v>
      </c>
      <c r="H644" s="134" t="s">
        <v>237</v>
      </c>
      <c r="I644" s="134"/>
      <c r="J644" s="134"/>
      <c r="K644" s="134" t="s">
        <v>256</v>
      </c>
      <c r="L644" s="134">
        <v>798</v>
      </c>
      <c r="M644" s="134"/>
      <c r="N644" s="134"/>
      <c r="O644" s="134"/>
      <c r="P644" s="133"/>
      <c r="Q644" s="205"/>
      <c r="R644" s="204"/>
      <c r="S644" s="204">
        <f>'INFORME DIARIO MAQUINARIA'!$R644-'INFORME DIARIO MAQUINARIA'!$Q644</f>
        <v>0</v>
      </c>
      <c r="T644" s="203">
        <v>8383.2999999999993</v>
      </c>
      <c r="U644" s="106">
        <v>8387.3799999999992</v>
      </c>
      <c r="V644" s="106">
        <f>IF(U644-T644=0,"",U644-T644)</f>
        <v>4.0799999999999272</v>
      </c>
      <c r="W644" s="106"/>
      <c r="X644" s="106"/>
      <c r="Y644" s="106" t="str">
        <f>IF(X644-W644=0,"",X644-W644)</f>
        <v/>
      </c>
      <c r="Z644" s="106"/>
      <c r="AA644" s="106"/>
      <c r="AB644" s="106">
        <f>'INFORME DIARIO MAQUINARIA'!$AA644-'INFORME DIARIO MAQUINARIA'!$Z644</f>
        <v>0</v>
      </c>
      <c r="AC644" s="106">
        <v>8385.16</v>
      </c>
      <c r="AD644" s="106">
        <v>8387.3799999999992</v>
      </c>
      <c r="AE644" s="106">
        <f>IF(AD644-AC644=0,"",AD644-AC644)</f>
        <v>2.2199999999993452</v>
      </c>
      <c r="AF644" s="106"/>
      <c r="AG644" s="106"/>
      <c r="AH644" s="106" t="str">
        <f>IF(AG644-AF644=0,"",AG644-AF644)</f>
        <v/>
      </c>
      <c r="AI644" s="106">
        <v>350</v>
      </c>
      <c r="AJ644" s="106">
        <v>150</v>
      </c>
      <c r="AK644" s="106">
        <v>80</v>
      </c>
      <c r="AL644" s="106">
        <v>165</v>
      </c>
      <c r="AM644" s="106">
        <f>IF((AK644+AJ644)-AL644=0,"",(AK644+AJ644)-AL644)</f>
        <v>65</v>
      </c>
      <c r="AN644" s="120">
        <f>IF(OR(AM644="",V644="",V644=0),"",ROUND(AM644/V644,2))</f>
        <v>15.93</v>
      </c>
      <c r="AO644" s="106" t="str">
        <f>IF(OR(Y644="",AM644="",AM644=0),"",ROUND(Y644/AM644,2))</f>
        <v/>
      </c>
      <c r="AP644" s="106" t="str">
        <f>IF(OR(AM644="",Y644="",Y644=0),"",ROUND(AM644/Y644,2))</f>
        <v/>
      </c>
      <c r="AQ644" s="106">
        <f>IF(OR(L644="",V644="",V644=0),"",ROUND(L644/V644,1))</f>
        <v>195.6</v>
      </c>
      <c r="AR644" s="106" t="str">
        <f>IF(OR('INFORME DIARIO MAQUINARIA'!$O644="",'INFORME DIARIO MAQUINARIA'!$AH644="",'INFORME DIARIO MAQUINARIA'!$AH644=0),"",ROUND('INFORME DIARIO MAQUINARIA'!$O644/'INFORME DIARIO MAQUINARIA'!$AH644,1))</f>
        <v/>
      </c>
      <c r="AS644" s="189">
        <f>IFERROR(IF(OR(V644="",AE644="",V644&lt;=0,AE644&lt;0),"",AE644/V644),"")</f>
        <v>0.54411764705867272</v>
      </c>
      <c r="AT644" s="106"/>
      <c r="AU644" s="106"/>
      <c r="AV644" s="106" t="s">
        <v>180</v>
      </c>
      <c r="AW644" s="106"/>
      <c r="AX644" s="106"/>
      <c r="AY644" s="106"/>
      <c r="AZ644" s="121" t="s">
        <v>160</v>
      </c>
    </row>
    <row r="645" spans="2:52" s="235" customFormat="1" ht="41.25" hidden="1" customHeight="1" x14ac:dyDescent="0.25">
      <c r="B645" s="227">
        <v>46302</v>
      </c>
      <c r="C645" s="204" t="s">
        <v>57</v>
      </c>
      <c r="D645" s="204">
        <v>1</v>
      </c>
      <c r="E645" s="204" t="s">
        <v>104</v>
      </c>
      <c r="F645" s="204" t="s">
        <v>103</v>
      </c>
      <c r="G645" s="204">
        <v>15</v>
      </c>
      <c r="H645" s="204" t="s">
        <v>237</v>
      </c>
      <c r="I645" s="204"/>
      <c r="J645" s="204"/>
      <c r="K645" s="204" t="s">
        <v>254</v>
      </c>
      <c r="L645" s="204"/>
      <c r="M645" s="204"/>
      <c r="N645" s="204"/>
      <c r="O645" s="204"/>
      <c r="P645" s="225"/>
      <c r="Q645" s="205"/>
      <c r="R645" s="204"/>
      <c r="S645" s="204">
        <f>'INFORME DIARIO MAQUINARIA'!$R645-'INFORME DIARIO MAQUINARIA'!$Q645</f>
        <v>0</v>
      </c>
      <c r="T645" s="203">
        <v>2860</v>
      </c>
      <c r="U645" s="106">
        <v>2861.4</v>
      </c>
      <c r="V645" s="106">
        <f>IF(U645-T645=0,"",U645-T645)</f>
        <v>1.4000000000000909</v>
      </c>
      <c r="W645" s="106"/>
      <c r="X645" s="106"/>
      <c r="Y645" s="106" t="str">
        <f>IF(X645-W645=0,"",X645-W645)</f>
        <v/>
      </c>
      <c r="Z645" s="106"/>
      <c r="AA645" s="106"/>
      <c r="AB645" s="106">
        <f>'INFORME DIARIO MAQUINARIA'!$AA645-'INFORME DIARIO MAQUINARIA'!$Z645</f>
        <v>0</v>
      </c>
      <c r="AC645" s="106"/>
      <c r="AD645" s="106"/>
      <c r="AE645" s="106" t="str">
        <f>IF(AD645-AC645=0,"",AD645-AC645)</f>
        <v/>
      </c>
      <c r="AF645" s="106"/>
      <c r="AG645" s="106"/>
      <c r="AH645" s="106" t="str">
        <f>IF(AG645-AF645=0,"",AG645-AF645)</f>
        <v/>
      </c>
      <c r="AI645" s="106">
        <v>165</v>
      </c>
      <c r="AJ645" s="106">
        <v>50</v>
      </c>
      <c r="AK645" s="106">
        <v>20</v>
      </c>
      <c r="AL645" s="106">
        <v>59</v>
      </c>
      <c r="AM645" s="106">
        <f>IF((AK645+AJ645)-AL645=0,"",(AK645+AJ645)-AL645)</f>
        <v>11</v>
      </c>
      <c r="AN645" s="120">
        <f>IF(OR(AM645="",V645="",V645=0),"",ROUND(AM645/V645,2))</f>
        <v>7.86</v>
      </c>
      <c r="AO645" s="106" t="str">
        <f>IF(OR(Y645="",AM645="",AM645=0),"",ROUND(Y645/AM645,2))</f>
        <v/>
      </c>
      <c r="AP645" s="106" t="str">
        <f>IF(OR(AM645="",Y645="",Y645=0),"",ROUND(AM645/Y645,2))</f>
        <v/>
      </c>
      <c r="AQ645" s="106" t="str">
        <f>IF(OR(L645="",V645="",V645=0),"",ROUND(L645/V645,1))</f>
        <v/>
      </c>
      <c r="AR645" s="106" t="str">
        <f>IF(OR('INFORME DIARIO MAQUINARIA'!$O645="",'INFORME DIARIO MAQUINARIA'!$AH645="",'INFORME DIARIO MAQUINARIA'!$AH645=0),"",ROUND('INFORME DIARIO MAQUINARIA'!$O645/'INFORME DIARIO MAQUINARIA'!$AH645,1))</f>
        <v/>
      </c>
      <c r="AS645" s="189" t="str">
        <f>IFERROR(IF(OR(V645="",AE645="",V645&lt;=0,AE645&lt;0),"",AE645/V645),"")</f>
        <v/>
      </c>
      <c r="AT645" s="106" t="s">
        <v>255</v>
      </c>
      <c r="AU645" s="106"/>
      <c r="AV645" s="106"/>
      <c r="AW645" s="106"/>
      <c r="AX645" s="106"/>
      <c r="AY645" s="106"/>
      <c r="AZ645" s="121"/>
    </row>
    <row r="646" spans="2:52" s="235" customFormat="1" ht="39.75" hidden="1" customHeight="1" thickBot="1" x14ac:dyDescent="0.3">
      <c r="B646" s="216">
        <v>46302</v>
      </c>
      <c r="C646" s="215" t="s">
        <v>57</v>
      </c>
      <c r="D646" s="215">
        <v>1</v>
      </c>
      <c r="E646" s="215" t="s">
        <v>100</v>
      </c>
      <c r="F646" s="215" t="s">
        <v>99</v>
      </c>
      <c r="G646" s="215">
        <v>15</v>
      </c>
      <c r="H646" s="215" t="s">
        <v>237</v>
      </c>
      <c r="I646" s="215">
        <v>15</v>
      </c>
      <c r="J646" s="215"/>
      <c r="K646" s="215" t="s">
        <v>254</v>
      </c>
      <c r="L646" s="215"/>
      <c r="M646" s="215"/>
      <c r="N646" s="215"/>
      <c r="O646" s="215"/>
      <c r="P646" s="206"/>
      <c r="Q646" s="205"/>
      <c r="R646" s="204"/>
      <c r="S646" s="204">
        <f>'INFORME DIARIO MAQUINARIA'!$R646-'INFORME DIARIO MAQUINARIA'!$Q646</f>
        <v>0</v>
      </c>
      <c r="T646" s="203"/>
      <c r="U646" s="106"/>
      <c r="V646" s="106" t="str">
        <f>IF(U646-T646=0,"",U646-T646)</f>
        <v/>
      </c>
      <c r="W646" s="106">
        <v>19294</v>
      </c>
      <c r="X646" s="106">
        <v>19343</v>
      </c>
      <c r="Y646" s="106">
        <f>IF(X646-W646=0,"",X646-W646)</f>
        <v>49</v>
      </c>
      <c r="Z646" s="106"/>
      <c r="AA646" s="106"/>
      <c r="AB646" s="106">
        <f>'INFORME DIARIO MAQUINARIA'!$AA646-'INFORME DIARIO MAQUINARIA'!$Z646</f>
        <v>0</v>
      </c>
      <c r="AC646" s="106"/>
      <c r="AD646" s="106"/>
      <c r="AE646" s="106" t="str">
        <f>IF(AD646-AC646=0,"",AD646-AC646)</f>
        <v/>
      </c>
      <c r="AF646" s="106"/>
      <c r="AG646" s="106"/>
      <c r="AH646" s="106" t="str">
        <f>IF(AG646-AF646=0,"",AG646-AF646)</f>
        <v/>
      </c>
      <c r="AI646" s="106">
        <v>230</v>
      </c>
      <c r="AJ646" s="106"/>
      <c r="AK646" s="106">
        <v>173</v>
      </c>
      <c r="AL646" s="106">
        <v>148</v>
      </c>
      <c r="AM646" s="106">
        <f>IF((AK646+AJ646)-AL646=0,"",(AK646+AJ646)-AL646)</f>
        <v>25</v>
      </c>
      <c r="AN646" s="120" t="str">
        <f>IF(OR(AM646="",V646="",V646=0),"",ROUND(AM646/V646,2))</f>
        <v/>
      </c>
      <c r="AO646" s="106">
        <f>IF(OR(Y646="",AM646="",AM646=0),"",ROUND(Y646/AM646,2))</f>
        <v>1.96</v>
      </c>
      <c r="AP646" s="106">
        <f>IF(OR(AM646="",Y646="",Y646=0),"",ROUND(AM646/Y646,2))</f>
        <v>0.51</v>
      </c>
      <c r="AQ646" s="106" t="str">
        <f>IF(OR(L646="",V646="",V646=0),"",ROUND(L646/V646,1))</f>
        <v/>
      </c>
      <c r="AR646" s="106" t="str">
        <f>IF(OR('INFORME DIARIO MAQUINARIA'!$O646="",'INFORME DIARIO MAQUINARIA'!$AH646="",'INFORME DIARIO MAQUINARIA'!$AH646=0),"",ROUND('INFORME DIARIO MAQUINARIA'!$O646/'INFORME DIARIO MAQUINARIA'!$AH646,1))</f>
        <v/>
      </c>
      <c r="AS646" s="189" t="str">
        <f>IFERROR(IF(OR(V646="",AE646="",V646&lt;=0,AE646&lt;0),"",AE646/V646),"")</f>
        <v/>
      </c>
      <c r="AT646" s="106" t="s">
        <v>253</v>
      </c>
      <c r="AU646" s="106"/>
      <c r="AV646" s="106"/>
      <c r="AW646" s="106"/>
      <c r="AX646" s="106"/>
      <c r="AY646" s="106"/>
      <c r="AZ646" s="121"/>
    </row>
    <row r="647" spans="2:52" s="235" customFormat="1" ht="72" hidden="1" customHeight="1" x14ac:dyDescent="0.25">
      <c r="B647" s="221">
        <v>46303</v>
      </c>
      <c r="C647" s="220" t="s">
        <v>56</v>
      </c>
      <c r="D647" s="220">
        <v>1</v>
      </c>
      <c r="E647" s="220" t="s">
        <v>76</v>
      </c>
      <c r="F647" s="220" t="s">
        <v>75</v>
      </c>
      <c r="G647" s="220"/>
      <c r="H647" s="220"/>
      <c r="I647" s="220"/>
      <c r="J647" s="220" t="s">
        <v>92</v>
      </c>
      <c r="K647" s="220" t="s">
        <v>194</v>
      </c>
      <c r="L647" s="220"/>
      <c r="M647" s="220"/>
      <c r="N647" s="220">
        <v>1</v>
      </c>
      <c r="O647" s="220"/>
      <c r="P647" s="219"/>
      <c r="Q647" s="205"/>
      <c r="R647" s="204"/>
      <c r="S647" s="204">
        <f>'INFORME DIARIO MAQUINARIA'!$R647-'INFORME DIARIO MAQUINARIA'!$Q647</f>
        <v>0</v>
      </c>
      <c r="T647" s="203"/>
      <c r="U647" s="106"/>
      <c r="V647" s="106" t="str">
        <f>IF(U647-T647=0,"",U647-T647)</f>
        <v/>
      </c>
      <c r="W647" s="106">
        <v>272356</v>
      </c>
      <c r="X647" s="106">
        <v>272405</v>
      </c>
      <c r="Y647" s="106">
        <f>IF(X647-W647=0,"",X647-W647)</f>
        <v>49</v>
      </c>
      <c r="Z647" s="106"/>
      <c r="AA647" s="106"/>
      <c r="AB647" s="106">
        <f>'INFORME DIARIO MAQUINARIA'!$AA647-'INFORME DIARIO MAQUINARIA'!$Z647</f>
        <v>0</v>
      </c>
      <c r="AC647" s="106"/>
      <c r="AD647" s="106"/>
      <c r="AE647" s="106" t="str">
        <f>IF(AD647-AC647=0,"",AD647-AC647)</f>
        <v/>
      </c>
      <c r="AF647" s="106"/>
      <c r="AG647" s="106"/>
      <c r="AH647" s="106" t="str">
        <f>IF(AG647-AF647=0,"",AG647-AF647)</f>
        <v/>
      </c>
      <c r="AI647" s="106">
        <v>200</v>
      </c>
      <c r="AJ647" s="106">
        <v>60</v>
      </c>
      <c r="AK647" s="106">
        <v>47</v>
      </c>
      <c r="AL647" s="106">
        <v>98</v>
      </c>
      <c r="AM647" s="106">
        <f>IF((AK647+AJ647)-AL647=0,"",(AK647+AJ647)-AL647)</f>
        <v>9</v>
      </c>
      <c r="AN647" s="120" t="str">
        <f>IF(OR(AM647="",V647="",V647=0),"",ROUND(AM647/V647,2))</f>
        <v/>
      </c>
      <c r="AO647" s="106">
        <f>IF(OR(Y647="",AM647="",AM647=0),"",ROUND(Y647/AM647,2))</f>
        <v>5.44</v>
      </c>
      <c r="AP647" s="106">
        <f>IF(OR(AM647="",Y647="",Y647=0),"",ROUND(AM647/Y647,2))</f>
        <v>0.18</v>
      </c>
      <c r="AQ647" s="106" t="str">
        <f>IF(OR(L647="",V647="",V647=0),"",ROUND(L647/V647,1))</f>
        <v/>
      </c>
      <c r="AR647" s="106" t="str">
        <f>IF(OR('INFORME DIARIO MAQUINARIA'!$O647="",'INFORME DIARIO MAQUINARIA'!$AH647="",'INFORME DIARIO MAQUINARIA'!$AH647=0),"",ROUND('INFORME DIARIO MAQUINARIA'!$O647/'INFORME DIARIO MAQUINARIA'!$AH647,1))</f>
        <v/>
      </c>
      <c r="AS647" s="189" t="str">
        <f>IFERROR(IF(OR(V647="",AE647="",V647&lt;=0,AE647&lt;0),"",AE647/V647),"")</f>
        <v/>
      </c>
      <c r="AT647" s="106" t="s">
        <v>252</v>
      </c>
      <c r="AU647" s="106"/>
      <c r="AV647" s="106"/>
      <c r="AW647" s="106"/>
      <c r="AX647" s="106"/>
      <c r="AY647" s="106"/>
      <c r="AZ647" s="121"/>
    </row>
    <row r="648" spans="2:52" s="235" customFormat="1" ht="77.25" hidden="1" customHeight="1" x14ac:dyDescent="0.25">
      <c r="B648" s="210">
        <v>46303</v>
      </c>
      <c r="C648" s="201" t="s">
        <v>56</v>
      </c>
      <c r="D648" s="201">
        <v>1</v>
      </c>
      <c r="E648" s="201" t="s">
        <v>228</v>
      </c>
      <c r="F648" s="201" t="s">
        <v>227</v>
      </c>
      <c r="G648" s="201"/>
      <c r="H648" s="201"/>
      <c r="I648" s="201"/>
      <c r="J648" s="201"/>
      <c r="K648" s="201" t="s">
        <v>198</v>
      </c>
      <c r="L648" s="201"/>
      <c r="M648" s="201"/>
      <c r="N648" s="201">
        <v>1</v>
      </c>
      <c r="O648" s="201"/>
      <c r="P648" s="209"/>
      <c r="Q648" s="205"/>
      <c r="R648" s="204"/>
      <c r="S648" s="204">
        <f>'INFORME DIARIO MAQUINARIA'!$R648-'INFORME DIARIO MAQUINARIA'!$Q648</f>
        <v>0</v>
      </c>
      <c r="T648" s="203"/>
      <c r="U648" s="106"/>
      <c r="V648" s="106" t="str">
        <f>IF(U648-T648=0,"",U648-T648)</f>
        <v/>
      </c>
      <c r="W648" s="106">
        <v>156311</v>
      </c>
      <c r="X648" s="106">
        <v>156339</v>
      </c>
      <c r="Y648" s="106">
        <f>IF(X648-W648=0,"",X648-W648)</f>
        <v>28</v>
      </c>
      <c r="Z648" s="106"/>
      <c r="AA648" s="106"/>
      <c r="AB648" s="106">
        <f>'INFORME DIARIO MAQUINARIA'!$AA648-'INFORME DIARIO MAQUINARIA'!$Z648</f>
        <v>0</v>
      </c>
      <c r="AC648" s="106"/>
      <c r="AD648" s="106"/>
      <c r="AE648" s="106" t="str">
        <f>IF(AD648-AC648=0,"",AD648-AC648)</f>
        <v/>
      </c>
      <c r="AF648" s="106"/>
      <c r="AG648" s="106"/>
      <c r="AH648" s="106" t="str">
        <f>IF(AG648-AF648=0,"",AG648-AF648)</f>
        <v/>
      </c>
      <c r="AI648" s="106">
        <v>305</v>
      </c>
      <c r="AJ648" s="106"/>
      <c r="AK648" s="106">
        <v>198</v>
      </c>
      <c r="AL648" s="106">
        <v>185</v>
      </c>
      <c r="AM648" s="106">
        <f>IF((AK648+AJ648)-AL648=0,"",(AK648+AJ648)-AL648)</f>
        <v>13</v>
      </c>
      <c r="AN648" s="120" t="str">
        <f>IF(OR(AM648="",V648="",V648=0),"",ROUND(AM648/V648,2))</f>
        <v/>
      </c>
      <c r="AO648" s="106">
        <f>IF(OR(Y648="",AM648="",AM648=0),"",ROUND(Y648/AM648,2))</f>
        <v>2.15</v>
      </c>
      <c r="AP648" s="106">
        <f>IF(OR(AM648="",Y648="",Y648=0),"",ROUND(AM648/Y648,2))</f>
        <v>0.46</v>
      </c>
      <c r="AQ648" s="106" t="str">
        <f>IF(OR(L648="",V648="",V648=0),"",ROUND(L648/V648,1))</f>
        <v/>
      </c>
      <c r="AR648" s="106" t="str">
        <f>IF(OR('INFORME DIARIO MAQUINARIA'!$O648="",'INFORME DIARIO MAQUINARIA'!$AH648="",'INFORME DIARIO MAQUINARIA'!$AH648=0),"",ROUND('INFORME DIARIO MAQUINARIA'!$O648/'INFORME DIARIO MAQUINARIA'!$AH648,1))</f>
        <v/>
      </c>
      <c r="AS648" s="189" t="str">
        <f>IFERROR(IF(OR(V648="",AE648="",V648&lt;=0,AE648&lt;0),"",AE648/V648),"")</f>
        <v/>
      </c>
      <c r="AT648" s="106"/>
      <c r="AU648" s="106"/>
      <c r="AV648" s="106"/>
      <c r="AW648" s="106"/>
      <c r="AX648" s="106"/>
      <c r="AY648" s="106"/>
      <c r="AZ648" s="121"/>
    </row>
    <row r="649" spans="2:52" s="235" customFormat="1" ht="98.25" hidden="1" customHeight="1" thickBot="1" x14ac:dyDescent="0.3">
      <c r="B649" s="210">
        <v>46303</v>
      </c>
      <c r="C649" s="201" t="s">
        <v>56</v>
      </c>
      <c r="D649" s="201">
        <v>1</v>
      </c>
      <c r="E649" s="201" t="s">
        <v>155</v>
      </c>
      <c r="F649" s="201" t="s">
        <v>81</v>
      </c>
      <c r="G649" s="201"/>
      <c r="H649" s="201"/>
      <c r="I649" s="201"/>
      <c r="J649" s="201"/>
      <c r="K649" s="201" t="s">
        <v>251</v>
      </c>
      <c r="L649" s="201"/>
      <c r="M649" s="201"/>
      <c r="N649" s="201">
        <v>1</v>
      </c>
      <c r="O649" s="201"/>
      <c r="P649" s="209"/>
      <c r="Q649" s="205"/>
      <c r="R649" s="204"/>
      <c r="S649" s="204">
        <f>'INFORME DIARIO MAQUINARIA'!$R649-'INFORME DIARIO MAQUINARIA'!$Q649</f>
        <v>0</v>
      </c>
      <c r="T649" s="203"/>
      <c r="U649" s="106"/>
      <c r="V649" s="106" t="str">
        <f>IF(U649-T649=0,"",U649-T649)</f>
        <v/>
      </c>
      <c r="W649" s="106">
        <v>208511</v>
      </c>
      <c r="X649" s="106">
        <v>208556</v>
      </c>
      <c r="Y649" s="106">
        <f>IF(X649-W649=0,"",X649-W649)</f>
        <v>45</v>
      </c>
      <c r="Z649" s="106"/>
      <c r="AA649" s="106"/>
      <c r="AB649" s="106">
        <f>'INFORME DIARIO MAQUINARIA'!$AA649-'INFORME DIARIO MAQUINARIA'!$Z649</f>
        <v>0</v>
      </c>
      <c r="AC649" s="106"/>
      <c r="AD649" s="106"/>
      <c r="AE649" s="106" t="str">
        <f>IF(AD649-AC649=0,"",AD649-AC649)</f>
        <v/>
      </c>
      <c r="AF649" s="106"/>
      <c r="AG649" s="106"/>
      <c r="AH649" s="106" t="str">
        <f>IF(AG649-AF649=0,"",AG649-AF649)</f>
        <v/>
      </c>
      <c r="AI649" s="106">
        <v>200</v>
      </c>
      <c r="AJ649" s="106"/>
      <c r="AK649" s="106">
        <v>80</v>
      </c>
      <c r="AL649" s="106">
        <v>65</v>
      </c>
      <c r="AM649" s="106">
        <f>IF((AK649+AJ649)-AL649=0,"",(AK649+AJ649)-AL649)</f>
        <v>15</v>
      </c>
      <c r="AN649" s="120" t="str">
        <f>IF(OR(AM649="",V649="",V649=0),"",ROUND(AM649/V649,2))</f>
        <v/>
      </c>
      <c r="AO649" s="106">
        <f>IF(OR(Y649="",AM649="",AM649=0),"",ROUND(Y649/AM649,2))</f>
        <v>3</v>
      </c>
      <c r="AP649" s="106">
        <f>IF(OR(AM649="",Y649="",Y649=0),"",ROUND(AM649/Y649,2))</f>
        <v>0.33</v>
      </c>
      <c r="AQ649" s="106" t="str">
        <f>IF(OR(L649="",V649="",V649=0),"",ROUND(L649/V649,1))</f>
        <v/>
      </c>
      <c r="AR649" s="106" t="str">
        <f>IF(OR('INFORME DIARIO MAQUINARIA'!$O649="",'INFORME DIARIO MAQUINARIA'!$AH649="",'INFORME DIARIO MAQUINARIA'!$AH649=0),"",ROUND('INFORME DIARIO MAQUINARIA'!$O649/'INFORME DIARIO MAQUINARIA'!$AH649,1))</f>
        <v/>
      </c>
      <c r="AS649" s="189" t="str">
        <f>IFERROR(IF(OR(V649="",AE649="",V649&lt;=0,AE649&lt;0),"",AE649/V649),"")</f>
        <v/>
      </c>
      <c r="AT649" s="106"/>
      <c r="AU649" s="106"/>
      <c r="AV649" s="106"/>
      <c r="AW649" s="106"/>
      <c r="AX649" s="106"/>
      <c r="AY649" s="106"/>
      <c r="AZ649" s="121"/>
    </row>
    <row r="650" spans="2:52" s="235" customFormat="1" ht="83.25" hidden="1" customHeight="1" x14ac:dyDescent="0.25">
      <c r="B650" s="218">
        <v>46303</v>
      </c>
      <c r="C650" s="134" t="s">
        <v>56</v>
      </c>
      <c r="D650" s="134">
        <v>1</v>
      </c>
      <c r="E650" s="134" t="s">
        <v>164</v>
      </c>
      <c r="F650" s="134" t="s">
        <v>169</v>
      </c>
      <c r="G650" s="134">
        <v>15</v>
      </c>
      <c r="H650" s="134" t="s">
        <v>179</v>
      </c>
      <c r="I650" s="134"/>
      <c r="J650" s="134"/>
      <c r="K650" s="134" t="s">
        <v>250</v>
      </c>
      <c r="L650" s="134">
        <v>2250</v>
      </c>
      <c r="M650" s="134"/>
      <c r="N650" s="134"/>
      <c r="O650" s="134"/>
      <c r="P650" s="133"/>
      <c r="Q650" s="205"/>
      <c r="R650" s="204"/>
      <c r="S650" s="204">
        <f>'INFORME DIARIO MAQUINARIA'!$R650-'INFORME DIARIO MAQUINARIA'!$Q650</f>
        <v>0</v>
      </c>
      <c r="T650" s="203">
        <v>8387.3780000000006</v>
      </c>
      <c r="U650" s="106">
        <v>8394.17</v>
      </c>
      <c r="V650" s="106">
        <f>IF(U650-T650=0,"",U650-T650)</f>
        <v>6.7919999999994616</v>
      </c>
      <c r="W650" s="106"/>
      <c r="X650" s="106"/>
      <c r="Y650" s="106" t="str">
        <f>IF(X650-W650=0,"",X650-W650)</f>
        <v/>
      </c>
      <c r="Z650" s="106"/>
      <c r="AA650" s="106"/>
      <c r="AB650" s="106">
        <f>'INFORME DIARIO MAQUINARIA'!$AA650-'INFORME DIARIO MAQUINARIA'!$Z650</f>
        <v>0</v>
      </c>
      <c r="AC650" s="106">
        <v>8387.7000000000007</v>
      </c>
      <c r="AD650" s="106">
        <v>8394.15</v>
      </c>
      <c r="AE650" s="106">
        <f>IF(AD650-AC650=0,"",AD650-AC650)</f>
        <v>6.4499999999989086</v>
      </c>
      <c r="AF650" s="106"/>
      <c r="AG650" s="106"/>
      <c r="AH650" s="106" t="str">
        <f>IF(AG650-AF650=0,"",AG650-AF650)</f>
        <v/>
      </c>
      <c r="AI650" s="106">
        <v>350</v>
      </c>
      <c r="AJ650" s="106">
        <v>35</v>
      </c>
      <c r="AK650" s="106">
        <v>165</v>
      </c>
      <c r="AL650" s="106">
        <v>100</v>
      </c>
      <c r="AM650" s="106">
        <f>IF((AK650+AJ650)-AL650=0,"",(AK650+AJ650)-AL650)</f>
        <v>100</v>
      </c>
      <c r="AN650" s="120">
        <f>IF(OR(AM650="",V650="",V650=0),"",ROUND(AM650/V650,2))</f>
        <v>14.72</v>
      </c>
      <c r="AO650" s="106" t="str">
        <f>IF(OR(Y650="",AM650="",AM650=0),"",ROUND(Y650/AM650,2))</f>
        <v/>
      </c>
      <c r="AP650" s="106" t="str">
        <f>IF(OR(AM650="",Y650="",Y650=0),"",ROUND(AM650/Y650,2))</f>
        <v/>
      </c>
      <c r="AQ650" s="106">
        <f>IF(OR(L650="",V650="",V650=0),"",ROUND(L650/V650,1))</f>
        <v>331.3</v>
      </c>
      <c r="AR650" s="106" t="str">
        <f>IF(OR('INFORME DIARIO MAQUINARIA'!$O650="",'INFORME DIARIO MAQUINARIA'!$AH650="",'INFORME DIARIO MAQUINARIA'!$AH650=0),"",ROUND('INFORME DIARIO MAQUINARIA'!$O650/'INFORME DIARIO MAQUINARIA'!$AH650,1))</f>
        <v/>
      </c>
      <c r="AS650" s="189">
        <f>IFERROR(IF(OR(V650="",AE650="",V650&lt;=0,AE650&lt;0),"",AE650/V650),"")</f>
        <v>0.94964664310945524</v>
      </c>
      <c r="AT650" s="106" t="s">
        <v>249</v>
      </c>
      <c r="AU650" s="106" t="s">
        <v>133</v>
      </c>
      <c r="AV650" s="106" t="s">
        <v>247</v>
      </c>
      <c r="AW650" s="106"/>
      <c r="AX650" s="106"/>
      <c r="AY650" s="106"/>
      <c r="AZ650" s="121" t="s">
        <v>160</v>
      </c>
    </row>
    <row r="651" spans="2:52" s="235" customFormat="1" ht="45" hidden="1" customHeight="1" x14ac:dyDescent="0.25">
      <c r="B651" s="227">
        <v>46303</v>
      </c>
      <c r="C651" s="204" t="s">
        <v>56</v>
      </c>
      <c r="D651" s="204">
        <v>1</v>
      </c>
      <c r="E651" s="204" t="s">
        <v>100</v>
      </c>
      <c r="F651" s="204" t="s">
        <v>99</v>
      </c>
      <c r="G651" s="204">
        <v>15</v>
      </c>
      <c r="H651" s="204" t="s">
        <v>179</v>
      </c>
      <c r="I651" s="204"/>
      <c r="J651" s="204"/>
      <c r="K651" s="204" t="s">
        <v>183</v>
      </c>
      <c r="L651" s="204"/>
      <c r="M651" s="204"/>
      <c r="N651" s="204">
        <v>5</v>
      </c>
      <c r="O651" s="204">
        <v>60</v>
      </c>
      <c r="P651" s="225"/>
      <c r="Q651" s="205"/>
      <c r="R651" s="204"/>
      <c r="S651" s="204">
        <f>'INFORME DIARIO MAQUINARIA'!$R651-'INFORME DIARIO MAQUINARIA'!$Q651</f>
        <v>0</v>
      </c>
      <c r="T651" s="203"/>
      <c r="U651" s="106"/>
      <c r="V651" s="106" t="str">
        <f>IF(U651-T651=0,"",U651-T651)</f>
        <v/>
      </c>
      <c r="W651" s="100">
        <v>19343</v>
      </c>
      <c r="X651" s="100">
        <v>19381</v>
      </c>
      <c r="Y651" s="106">
        <f>IF(X651-W651=0,"",X651-W651)</f>
        <v>38</v>
      </c>
      <c r="Z651" s="106"/>
      <c r="AA651" s="106"/>
      <c r="AB651" s="106">
        <f>'INFORME DIARIO MAQUINARIA'!$AA651-'INFORME DIARIO MAQUINARIA'!$Z651</f>
        <v>0</v>
      </c>
      <c r="AC651" s="106"/>
      <c r="AD651" s="106"/>
      <c r="AE651" s="106" t="str">
        <f>IF(AD651-AC651=0,"",AD651-AC651)</f>
        <v/>
      </c>
      <c r="AF651" s="100">
        <v>19346</v>
      </c>
      <c r="AG651" s="100">
        <v>19378</v>
      </c>
      <c r="AH651" s="106">
        <f>IF(AG651-AF651=0,"",AG651-AF651)</f>
        <v>32</v>
      </c>
      <c r="AI651" s="106">
        <v>230</v>
      </c>
      <c r="AJ651" s="106">
        <v>40</v>
      </c>
      <c r="AK651" s="106">
        <v>148</v>
      </c>
      <c r="AL651" s="106">
        <v>160</v>
      </c>
      <c r="AM651" s="106">
        <f>IF((AK651+AJ651)-AL651=0,"",(AK651+AJ651)-AL651)</f>
        <v>28</v>
      </c>
      <c r="AN651" s="120" t="str">
        <f>IF(OR(AM651="",V651="",V651=0),"",ROUND(AM651/V651,2))</f>
        <v/>
      </c>
      <c r="AO651" s="106">
        <f>IF(OR(Y651="",AM651="",AM651=0),"",ROUND(Y651/AM651,2))</f>
        <v>1.36</v>
      </c>
      <c r="AP651" s="106">
        <f>IF(OR(AM651="",Y651="",Y651=0),"",ROUND(AM651/Y651,2))</f>
        <v>0.74</v>
      </c>
      <c r="AQ651" s="106" t="str">
        <f>IF(OR(L651="",V651="",V651=0),"",ROUND(L651/V651,1))</f>
        <v/>
      </c>
      <c r="AR651" s="106">
        <f>IF(OR('INFORME DIARIO MAQUINARIA'!$O651="",'INFORME DIARIO MAQUINARIA'!$AH651="",'INFORME DIARIO MAQUINARIA'!$AH651=0),"",ROUND('INFORME DIARIO MAQUINARIA'!$O651/'INFORME DIARIO MAQUINARIA'!$AH651,1))</f>
        <v>1.9</v>
      </c>
      <c r="AS651" s="189" t="str">
        <f>IFERROR(IF(OR(V651="",AE651="",V651&lt;=0,AE651&lt;0),"",AE651/V651),"")</f>
        <v/>
      </c>
      <c r="AT651" s="106"/>
      <c r="AU651" s="106"/>
      <c r="AV651" s="106"/>
      <c r="AW651" s="106"/>
      <c r="AX651" s="106"/>
      <c r="AY651" s="106"/>
      <c r="AZ651" s="121"/>
    </row>
    <row r="652" spans="2:52" s="235" customFormat="1" ht="41.25" hidden="1" customHeight="1" thickBot="1" x14ac:dyDescent="0.3">
      <c r="B652" s="236">
        <v>46303</v>
      </c>
      <c r="C652" s="226" t="s">
        <v>56</v>
      </c>
      <c r="D652" s="226">
        <v>1</v>
      </c>
      <c r="E652" s="226" t="s">
        <v>104</v>
      </c>
      <c r="F652" s="226" t="s">
        <v>103</v>
      </c>
      <c r="G652" s="226">
        <v>15</v>
      </c>
      <c r="H652" s="226" t="s">
        <v>179</v>
      </c>
      <c r="I652" s="226"/>
      <c r="J652" s="226"/>
      <c r="K652" s="226" t="s">
        <v>248</v>
      </c>
      <c r="L652" s="226"/>
      <c r="M652" s="226">
        <v>60</v>
      </c>
      <c r="N652" s="226"/>
      <c r="O652" s="226"/>
      <c r="P652" s="209"/>
      <c r="Q652" s="205"/>
      <c r="R652" s="204"/>
      <c r="S652" s="204">
        <f>'INFORME DIARIO MAQUINARIA'!$R652-'INFORME DIARIO MAQUINARIA'!$Q652</f>
        <v>0</v>
      </c>
      <c r="T652" s="203">
        <v>2861.5</v>
      </c>
      <c r="U652" s="106">
        <v>2866</v>
      </c>
      <c r="V652" s="106">
        <f>IF(U652-T652=0,"",U652-T652)</f>
        <v>4.5</v>
      </c>
      <c r="W652" s="106"/>
      <c r="X652" s="106"/>
      <c r="Y652" s="106" t="str">
        <f>IF(X652-W652=0,"",X652-W652)</f>
        <v/>
      </c>
      <c r="Z652" s="106"/>
      <c r="AA652" s="106"/>
      <c r="AB652" s="106">
        <f>'INFORME DIARIO MAQUINARIA'!$AA652-'INFORME DIARIO MAQUINARIA'!$Z652</f>
        <v>0</v>
      </c>
      <c r="AC652" s="106">
        <v>2862</v>
      </c>
      <c r="AD652" s="106">
        <v>2865.5</v>
      </c>
      <c r="AE652" s="106">
        <f>IF(AD652-AC652=0,"",AD652-AC652)</f>
        <v>3.5</v>
      </c>
      <c r="AF652" s="106"/>
      <c r="AG652" s="106"/>
      <c r="AH652" s="106" t="str">
        <f>IF(AG652-AF652=0,"",AG652-AF652)</f>
        <v/>
      </c>
      <c r="AI652" s="106">
        <v>165</v>
      </c>
      <c r="AJ652" s="106">
        <v>40</v>
      </c>
      <c r="AK652" s="106">
        <v>59</v>
      </c>
      <c r="AL652" s="106">
        <v>65</v>
      </c>
      <c r="AM652" s="106">
        <f>IF((AK652+AJ652)-AL652=0,"",(AK652+AJ652)-AL652)</f>
        <v>34</v>
      </c>
      <c r="AN652" s="120">
        <f>IF(OR(AM652="",V652="",V652=0),"",ROUND(AM652/V652,2))</f>
        <v>7.56</v>
      </c>
      <c r="AO652" s="106" t="str">
        <f>IF(OR(Y652="",AM652="",AM652=0),"",ROUND(Y652/AM652,2))</f>
        <v/>
      </c>
      <c r="AP652" s="106" t="str">
        <f>IF(OR(AM652="",Y652="",Y652=0),"",ROUND(AM652/Y652,2))</f>
        <v/>
      </c>
      <c r="AQ652" s="106" t="str">
        <f>IF(OR(L652="",V652="",V652=0),"",ROUND(L652/V652,1))</f>
        <v/>
      </c>
      <c r="AR652" s="106" t="str">
        <f>IF(OR('INFORME DIARIO MAQUINARIA'!$O652="",'INFORME DIARIO MAQUINARIA'!$AH652="",'INFORME DIARIO MAQUINARIA'!$AH652=0),"",ROUND('INFORME DIARIO MAQUINARIA'!$O652/'INFORME DIARIO MAQUINARIA'!$AH652,1))</f>
        <v/>
      </c>
      <c r="AS652" s="189">
        <f>IFERROR(IF(OR(V652="",AE652="",V652&lt;=0,AE652&lt;0),"",AE652/V652),"")</f>
        <v>0.77777777777777779</v>
      </c>
      <c r="AT652" s="106"/>
      <c r="AU652" s="106"/>
      <c r="AV652" s="106"/>
      <c r="AW652" s="106"/>
      <c r="AX652" s="106"/>
      <c r="AY652" s="106"/>
      <c r="AZ652" s="121"/>
    </row>
    <row r="653" spans="2:52" ht="55.5" hidden="1" customHeight="1" x14ac:dyDescent="0.25">
      <c r="B653" s="213">
        <v>46304</v>
      </c>
      <c r="C653" s="212" t="s">
        <v>60</v>
      </c>
      <c r="D653" s="212">
        <v>1</v>
      </c>
      <c r="E653" s="212" t="s">
        <v>164</v>
      </c>
      <c r="F653" s="212" t="s">
        <v>169</v>
      </c>
      <c r="G653" s="212">
        <v>15</v>
      </c>
      <c r="H653" s="212" t="s">
        <v>237</v>
      </c>
      <c r="I653" s="212"/>
      <c r="J653" s="212"/>
      <c r="K653" s="212" t="s">
        <v>68</v>
      </c>
      <c r="L653" s="212">
        <v>1700</v>
      </c>
      <c r="M653" s="212"/>
      <c r="N653" s="212"/>
      <c r="O653" s="212"/>
      <c r="P653" s="211"/>
      <c r="Q653" s="205"/>
      <c r="R653" s="204"/>
      <c r="S653" s="204">
        <f>'INFORME DIARIO MAQUINARIA'!$R653-'INFORME DIARIO MAQUINARIA'!$Q653</f>
        <v>0</v>
      </c>
      <c r="T653" s="105">
        <v>8394.17</v>
      </c>
      <c r="U653" s="105">
        <v>8401.49</v>
      </c>
      <c r="V653" s="105">
        <f>IF(U653-T653=0,"",U653-T653)</f>
        <v>7.319999999999709</v>
      </c>
      <c r="W653" s="105"/>
      <c r="X653" s="105"/>
      <c r="Y653" s="105" t="str">
        <f>IF(X653-W653=0,"",X653-W653)</f>
        <v/>
      </c>
      <c r="Z653" s="105"/>
      <c r="AA653" s="105"/>
      <c r="AB653" s="105">
        <f>'INFORME DIARIO MAQUINARIA'!$AA653-'INFORME DIARIO MAQUINARIA'!$Z653</f>
        <v>0</v>
      </c>
      <c r="AC653" s="105">
        <v>8394.43</v>
      </c>
      <c r="AD653" s="105">
        <v>8401.2900000000009</v>
      </c>
      <c r="AE653" s="105">
        <f>IF(AD653-AC653=0,"",AD653-AC653)</f>
        <v>6.8600000000005821</v>
      </c>
      <c r="AF653" s="105"/>
      <c r="AG653" s="105"/>
      <c r="AH653" s="105" t="str">
        <f>IF(AG653-AF653=0,"",AG653-AF653)</f>
        <v/>
      </c>
      <c r="AI653" s="105">
        <v>350</v>
      </c>
      <c r="AJ653" s="105">
        <v>100</v>
      </c>
      <c r="AK653" s="105">
        <v>100</v>
      </c>
      <c r="AL653" s="105">
        <v>90</v>
      </c>
      <c r="AM653" s="105">
        <f>IF((AK653+AJ653)-AL653=0,"",(AK653+AJ653)-AL653)</f>
        <v>110</v>
      </c>
      <c r="AN653" s="151">
        <f>IF(OR(AM653="",V653="",V653=0),"",ROUND(AM653/V653,2))</f>
        <v>15.03</v>
      </c>
      <c r="AO653" s="105" t="str">
        <f>IF(OR(Y653="",AM653="",AM653=0),"",ROUND(Y653/AM653,2))</f>
        <v/>
      </c>
      <c r="AP653" s="105" t="str">
        <f>IF(OR(AM653="",Y653="",Y653=0),"",ROUND(AM653/Y653,2))</f>
        <v/>
      </c>
      <c r="AQ653" s="105">
        <f>IF(OR(L653="",V653="",V653=0),"",ROUND(L653/V653,1))</f>
        <v>232.2</v>
      </c>
      <c r="AR653" s="105" t="str">
        <f>IF(OR('INFORME DIARIO MAQUINARIA'!$O653="",'INFORME DIARIO MAQUINARIA'!$AH653="",'INFORME DIARIO MAQUINARIA'!$AH653=0),"",ROUND('INFORME DIARIO MAQUINARIA'!$O653/'INFORME DIARIO MAQUINARIA'!$AH653,1))</f>
        <v/>
      </c>
      <c r="AS653" s="129">
        <f>IFERROR(IF(OR(V653="",AE653="",V653&lt;=0,AE653&lt;0),"",AE653/V653),"")</f>
        <v>0.93715846994547192</v>
      </c>
      <c r="AT653" s="105"/>
      <c r="AU653" s="105"/>
      <c r="AV653" s="105" t="s">
        <v>247</v>
      </c>
      <c r="AW653" s="105"/>
      <c r="AX653" s="105"/>
      <c r="AY653" s="105"/>
      <c r="AZ653" s="105" t="s">
        <v>160</v>
      </c>
    </row>
    <row r="654" spans="2:52" ht="39" hidden="1" customHeight="1" x14ac:dyDescent="0.25">
      <c r="B654" s="210">
        <v>46304</v>
      </c>
      <c r="C654" s="201" t="s">
        <v>60</v>
      </c>
      <c r="D654" s="201">
        <v>1</v>
      </c>
      <c r="E654" s="201" t="s">
        <v>100</v>
      </c>
      <c r="F654" s="201" t="s">
        <v>99</v>
      </c>
      <c r="G654" s="201">
        <v>15</v>
      </c>
      <c r="H654" s="201" t="s">
        <v>237</v>
      </c>
      <c r="I654" s="201"/>
      <c r="J654" s="201"/>
      <c r="K654" s="201" t="s">
        <v>246</v>
      </c>
      <c r="L654" s="201"/>
      <c r="M654" s="201"/>
      <c r="N654" s="201">
        <v>8</v>
      </c>
      <c r="O654" s="201">
        <v>96</v>
      </c>
      <c r="P654" s="209"/>
      <c r="Q654" s="205"/>
      <c r="R654" s="204"/>
      <c r="S654" s="204">
        <f>'INFORME DIARIO MAQUINARIA'!$R654-'INFORME DIARIO MAQUINARIA'!$Q654</f>
        <v>0</v>
      </c>
      <c r="T654" s="203"/>
      <c r="U654" s="106"/>
      <c r="V654" s="106" t="str">
        <f>IF(U654-T654=0,"",U654-T654)</f>
        <v/>
      </c>
      <c r="W654" s="100">
        <v>19381</v>
      </c>
      <c r="X654" s="100">
        <v>19393</v>
      </c>
      <c r="Y654" s="106">
        <f>IF(X654-W654=0,"",X654-W654)</f>
        <v>12</v>
      </c>
      <c r="Z654" s="106"/>
      <c r="AA654" s="106"/>
      <c r="AB654" s="106">
        <f>'INFORME DIARIO MAQUINARIA'!$AA654-'INFORME DIARIO MAQUINARIA'!$Z654</f>
        <v>0</v>
      </c>
      <c r="AC654" s="106"/>
      <c r="AD654" s="106"/>
      <c r="AE654" s="106" t="str">
        <f>IF(AD654-AC654=0,"",AD654-AC654)</f>
        <v/>
      </c>
      <c r="AF654" s="100">
        <v>19383</v>
      </c>
      <c r="AG654" s="100">
        <v>19391</v>
      </c>
      <c r="AH654" s="106">
        <f>IF(AG654-AF654=0,"",AG654-AF654)</f>
        <v>8</v>
      </c>
      <c r="AI654" s="106">
        <v>230</v>
      </c>
      <c r="AJ654" s="106">
        <v>60</v>
      </c>
      <c r="AK654" s="106">
        <v>160</v>
      </c>
      <c r="AL654" s="106">
        <v>212</v>
      </c>
      <c r="AM654" s="106">
        <f>IF((AK654+AJ654)-AL654=0,"",(AK654+AJ654)-AL654)</f>
        <v>8</v>
      </c>
      <c r="AN654" s="120" t="str">
        <f>IF(OR(AM654="",V654="",V654=0),"",ROUND(AM654/V654,2))</f>
        <v/>
      </c>
      <c r="AO654" s="106">
        <f>IF(OR(Y654="",AM654="",AM654=0),"",ROUND(Y654/AM654,2))</f>
        <v>1.5</v>
      </c>
      <c r="AP654" s="106">
        <f>IF(OR(AM654="",Y654="",Y654=0),"",ROUND(AM654/Y654,2))</f>
        <v>0.67</v>
      </c>
      <c r="AQ654" s="106" t="str">
        <f>IF(OR(L654="",V654="",V654=0),"",ROUND(L654/V654,1))</f>
        <v/>
      </c>
      <c r="AR654" s="106">
        <f>IF(OR('INFORME DIARIO MAQUINARIA'!$O654="",'INFORME DIARIO MAQUINARIA'!$AH654="",'INFORME DIARIO MAQUINARIA'!$AH654=0),"",ROUND('INFORME DIARIO MAQUINARIA'!$O654/'INFORME DIARIO MAQUINARIA'!$AH654,1))</f>
        <v>12</v>
      </c>
      <c r="AS654" s="189" t="str">
        <f>IFERROR(IF(OR(V654="",AE654="",V654&lt;=0,AE654&lt;0),"",AE654/V654),"")</f>
        <v/>
      </c>
      <c r="AT654" s="106"/>
      <c r="AU654" s="106" t="s">
        <v>133</v>
      </c>
      <c r="AV654" s="106" t="s">
        <v>180</v>
      </c>
      <c r="AW654" s="106"/>
      <c r="AX654" s="106"/>
      <c r="AY654" s="106"/>
      <c r="AZ654" s="121" t="s">
        <v>160</v>
      </c>
    </row>
    <row r="655" spans="2:52" ht="47.25" hidden="1" customHeight="1" thickBot="1" x14ac:dyDescent="0.3">
      <c r="B655" s="216">
        <v>46304</v>
      </c>
      <c r="C655" s="215" t="s">
        <v>60</v>
      </c>
      <c r="D655" s="215">
        <v>1</v>
      </c>
      <c r="E655" s="215" t="s">
        <v>104</v>
      </c>
      <c r="F655" s="215" t="s">
        <v>103</v>
      </c>
      <c r="G655" s="215">
        <v>15</v>
      </c>
      <c r="H655" s="215" t="s">
        <v>237</v>
      </c>
      <c r="I655" s="215"/>
      <c r="J655" s="215"/>
      <c r="K655" s="215" t="s">
        <v>245</v>
      </c>
      <c r="L655" s="215">
        <v>30</v>
      </c>
      <c r="M655" s="215">
        <v>144</v>
      </c>
      <c r="N655" s="215"/>
      <c r="O655" s="215"/>
      <c r="P655" s="206"/>
      <c r="Q655" s="205"/>
      <c r="R655" s="204"/>
      <c r="S655" s="204">
        <f>'INFORME DIARIO MAQUINARIA'!$R655-'INFORME DIARIO MAQUINARIA'!$Q655</f>
        <v>0</v>
      </c>
      <c r="T655" s="203">
        <v>2866</v>
      </c>
      <c r="U655" s="106">
        <v>2869.4</v>
      </c>
      <c r="V655" s="106">
        <f>IF(U655-T655=0,"",U655-T655)</f>
        <v>3.4000000000000909</v>
      </c>
      <c r="W655" s="106"/>
      <c r="X655" s="106"/>
      <c r="Y655" s="106" t="str">
        <f>IF(X655-W655=0,"",X655-W655)</f>
        <v/>
      </c>
      <c r="Z655" s="106"/>
      <c r="AA655" s="106"/>
      <c r="AB655" s="106">
        <f>'INFORME DIARIO MAQUINARIA'!$AA655-'INFORME DIARIO MAQUINARIA'!$Z655</f>
        <v>0</v>
      </c>
      <c r="AC655" s="106">
        <v>2866.3</v>
      </c>
      <c r="AD655" s="106">
        <v>2869.3</v>
      </c>
      <c r="AE655" s="106">
        <f>IF(AD655-AC655=0,"",AD655-AC655)</f>
        <v>3</v>
      </c>
      <c r="AF655" s="106"/>
      <c r="AG655" s="106"/>
      <c r="AH655" s="106" t="str">
        <f>IF(AG655-AF655=0,"",AG655-AF655)</f>
        <v/>
      </c>
      <c r="AI655" s="106">
        <v>165</v>
      </c>
      <c r="AJ655" s="106">
        <v>60</v>
      </c>
      <c r="AK655" s="106">
        <v>65</v>
      </c>
      <c r="AL655" s="106">
        <v>105</v>
      </c>
      <c r="AM655" s="106">
        <f>IF((AK655+AJ655)-AL655=0,"",(AK655+AJ655)-AL655)</f>
        <v>20</v>
      </c>
      <c r="AN655" s="120">
        <f>IF(OR(AM655="",V655="",V655=0),"",ROUND(AM655/V655,2))</f>
        <v>5.88</v>
      </c>
      <c r="AO655" s="106" t="str">
        <f>IF(OR(Y655="",AM655="",AM655=0),"",ROUND(Y655/AM655,2))</f>
        <v/>
      </c>
      <c r="AP655" s="106" t="str">
        <f>IF(OR(AM655="",Y655="",Y655=0),"",ROUND(AM655/Y655,2))</f>
        <v/>
      </c>
      <c r="AQ655" s="106">
        <f>IF(OR(L655="",V655="",V655=0),"",ROUND(L655/V655,1))</f>
        <v>8.8000000000000007</v>
      </c>
      <c r="AR655" s="106" t="str">
        <f>IF(OR('INFORME DIARIO MAQUINARIA'!$O655="",'INFORME DIARIO MAQUINARIA'!$AH655="",'INFORME DIARIO MAQUINARIA'!$AH655=0),"",ROUND('INFORME DIARIO MAQUINARIA'!$O655/'INFORME DIARIO MAQUINARIA'!$AH655,1))</f>
        <v/>
      </c>
      <c r="AS655" s="189">
        <f>IFERROR(IF(OR(V655="",AE655="",V655&lt;=0,AE655&lt;0),"",AE655/V655),"")</f>
        <v>0.88235294117644703</v>
      </c>
      <c r="AT655" s="106"/>
      <c r="AU655" s="106" t="s">
        <v>133</v>
      </c>
      <c r="AV655" s="106" t="s">
        <v>180</v>
      </c>
      <c r="AW655" s="106"/>
      <c r="AX655" s="106"/>
      <c r="AY655" s="106"/>
      <c r="AZ655" s="121" t="s">
        <v>160</v>
      </c>
    </row>
    <row r="656" spans="2:52" ht="47.25" hidden="1" customHeight="1" thickBot="1" x14ac:dyDescent="0.3">
      <c r="B656" s="234">
        <v>46302</v>
      </c>
      <c r="C656" s="230" t="s">
        <v>57</v>
      </c>
      <c r="D656" s="230">
        <v>1</v>
      </c>
      <c r="E656" s="230" t="s">
        <v>195</v>
      </c>
      <c r="F656" s="230" t="s">
        <v>221</v>
      </c>
      <c r="G656" s="230"/>
      <c r="H656" s="220"/>
      <c r="I656" s="230"/>
      <c r="J656" s="230"/>
      <c r="K656" s="230" t="s">
        <v>244</v>
      </c>
      <c r="L656" s="230"/>
      <c r="M656" s="230"/>
      <c r="N656" s="230">
        <v>1</v>
      </c>
      <c r="O656" s="220"/>
      <c r="P656" s="219"/>
      <c r="Q656" s="205"/>
      <c r="R656" s="204"/>
      <c r="S656" s="204">
        <f>'INFORME DIARIO MAQUINARIA'!$R656-'INFORME DIARIO MAQUINARIA'!$Q656</f>
        <v>0</v>
      </c>
      <c r="T656" s="214"/>
      <c r="U656" s="105"/>
      <c r="V656" s="105"/>
      <c r="W656" s="105">
        <v>22356</v>
      </c>
      <c r="X656" s="105">
        <v>22384</v>
      </c>
      <c r="Y656" s="106">
        <f>IF(X656-W656=0,"",X656-W656)</f>
        <v>28</v>
      </c>
      <c r="Z656" s="106"/>
      <c r="AA656" s="106"/>
      <c r="AB656" s="106">
        <f>'INFORME DIARIO MAQUINARIA'!$AA656-'INFORME DIARIO MAQUINARIA'!$Z656</f>
        <v>0</v>
      </c>
      <c r="AC656" s="105"/>
      <c r="AD656" s="105"/>
      <c r="AE656" s="105"/>
      <c r="AF656" s="105"/>
      <c r="AG656" s="105"/>
      <c r="AH656" s="105"/>
      <c r="AI656" s="105"/>
      <c r="AJ656" s="105"/>
      <c r="AK656" s="105">
        <v>195</v>
      </c>
      <c r="AL656" s="105">
        <v>183</v>
      </c>
      <c r="AM656" s="106">
        <f>IF((AK656+AJ656)-AL656=0,"",(AK656+AJ656)-AL656)</f>
        <v>12</v>
      </c>
      <c r="AN656" s="151"/>
      <c r="AO656" s="106">
        <f>IF(OR(Y656="",AM656="",AM656=0),"",ROUND(Y656/AM656,2))</f>
        <v>2.33</v>
      </c>
      <c r="AP656" s="106">
        <f>IF(OR(AM656="",Y656="",Y656=0),"",ROUND(AM656/Y656,2))</f>
        <v>0.43</v>
      </c>
      <c r="AQ656" s="105"/>
      <c r="AR656" s="105"/>
      <c r="AS656" s="129"/>
      <c r="AT656" s="105"/>
      <c r="AU656" s="105"/>
      <c r="AV656" s="105"/>
      <c r="AW656" s="105"/>
      <c r="AX656" s="105"/>
      <c r="AY656" s="105"/>
      <c r="AZ656" s="105"/>
    </row>
    <row r="657" spans="2:52" ht="42" hidden="1" customHeight="1" thickBot="1" x14ac:dyDescent="0.3">
      <c r="B657" s="233">
        <v>46304</v>
      </c>
      <c r="C657" s="232" t="s">
        <v>60</v>
      </c>
      <c r="D657" s="232">
        <v>1</v>
      </c>
      <c r="E657" s="232" t="s">
        <v>195</v>
      </c>
      <c r="F657" s="232" t="s">
        <v>221</v>
      </c>
      <c r="G657" s="232">
        <v>15</v>
      </c>
      <c r="H657" s="232" t="s">
        <v>237</v>
      </c>
      <c r="I657" s="232"/>
      <c r="J657" s="232"/>
      <c r="K657" s="232" t="s">
        <v>243</v>
      </c>
      <c r="L657" s="232"/>
      <c r="M657" s="232"/>
      <c r="N657" s="232">
        <v>4</v>
      </c>
      <c r="O657" s="232">
        <v>48</v>
      </c>
      <c r="P657" s="222"/>
      <c r="Q657" s="205"/>
      <c r="R657" s="204"/>
      <c r="S657" s="204">
        <f>'INFORME DIARIO MAQUINARIA'!$R657-'INFORME DIARIO MAQUINARIA'!$Q657</f>
        <v>0</v>
      </c>
      <c r="T657" s="203"/>
      <c r="U657" s="106"/>
      <c r="V657" s="106" t="str">
        <f>IF(U657-T657=0,"",U657-T657)</f>
        <v/>
      </c>
      <c r="W657" s="106">
        <v>22384</v>
      </c>
      <c r="X657" s="106">
        <v>22486</v>
      </c>
      <c r="Y657" s="106">
        <f>IF(X657-W657=0,"",X657-W657)</f>
        <v>102</v>
      </c>
      <c r="Z657" s="106"/>
      <c r="AA657" s="106"/>
      <c r="AB657" s="106">
        <f>'INFORME DIARIO MAQUINARIA'!$AA657-'INFORME DIARIO MAQUINARIA'!$Z657</f>
        <v>0</v>
      </c>
      <c r="AC657" s="106"/>
      <c r="AD657" s="106"/>
      <c r="AE657" s="106" t="str">
        <f>IF(AD657-AC657=0,"",AD657-AC657)</f>
        <v/>
      </c>
      <c r="AF657" s="106">
        <v>22388</v>
      </c>
      <c r="AG657" s="106">
        <v>22438</v>
      </c>
      <c r="AH657" s="106">
        <f>IF(AG657-AF657=0,"",AG657-AF657)</f>
        <v>50</v>
      </c>
      <c r="AI657" s="106">
        <v>230</v>
      </c>
      <c r="AJ657" s="106">
        <v>30</v>
      </c>
      <c r="AK657" s="106">
        <v>183</v>
      </c>
      <c r="AL657" s="106">
        <v>173</v>
      </c>
      <c r="AM657" s="106">
        <f>IF((AK657+AJ657)-AL657=0,"",(AK657+AJ657)-AL657)</f>
        <v>40</v>
      </c>
      <c r="AN657" s="120" t="str">
        <f>IF(OR(AM657="",V657="",V657=0),"",ROUND(AM657/V657,2))</f>
        <v/>
      </c>
      <c r="AO657" s="106">
        <f>IF(OR(Y657="",AM657="",AM657=0),"",ROUND(Y657/AM657,2))</f>
        <v>2.5499999999999998</v>
      </c>
      <c r="AP657" s="106">
        <f>IF(OR(AM657="",Y657="",Y657=0),"",ROUND(AM657/Y657,2))</f>
        <v>0.39</v>
      </c>
      <c r="AQ657" s="106" t="str">
        <f>IF(OR(L657="",V657="",V657=0),"",ROUND(L657/V657,1))</f>
        <v/>
      </c>
      <c r="AR657" s="106">
        <f>IF(OR('INFORME DIARIO MAQUINARIA'!$O657="",'INFORME DIARIO MAQUINARIA'!$AH657="",'INFORME DIARIO MAQUINARIA'!$AH657=0),"",ROUND('INFORME DIARIO MAQUINARIA'!$O657/'INFORME DIARIO MAQUINARIA'!$AH657,1))</f>
        <v>1</v>
      </c>
      <c r="AS657" s="189" t="str">
        <f>IFERROR(IF(OR(V657="",AE657="",V657&lt;=0,AE657&lt;0),"",AE657/V657),"")</f>
        <v/>
      </c>
      <c r="AT657" s="106"/>
      <c r="AU657" s="106"/>
      <c r="AV657" s="106"/>
      <c r="AW657" s="106"/>
      <c r="AX657" s="106"/>
      <c r="AY657" s="106"/>
      <c r="AZ657" s="121"/>
    </row>
    <row r="658" spans="2:52" ht="39" hidden="1" customHeight="1" x14ac:dyDescent="0.25">
      <c r="B658" s="231">
        <v>46304</v>
      </c>
      <c r="C658" s="229" t="s">
        <v>60</v>
      </c>
      <c r="D658" s="229">
        <v>1</v>
      </c>
      <c r="E658" s="229" t="s">
        <v>155</v>
      </c>
      <c r="F658" s="229" t="s">
        <v>81</v>
      </c>
      <c r="G658" s="229"/>
      <c r="H658" s="230"/>
      <c r="I658" s="229"/>
      <c r="J658" s="229"/>
      <c r="K658" s="229" t="s">
        <v>242</v>
      </c>
      <c r="L658" s="229"/>
      <c r="M658" s="229"/>
      <c r="N658" s="229">
        <v>1</v>
      </c>
      <c r="O658" s="229"/>
      <c r="P658" s="228"/>
      <c r="Q658" s="205"/>
      <c r="R658" s="204"/>
      <c r="S658" s="204">
        <f>'INFORME DIARIO MAQUINARIA'!$R658-'INFORME DIARIO MAQUINARIA'!$Q658</f>
        <v>0</v>
      </c>
      <c r="T658" s="214"/>
      <c r="U658" s="105"/>
      <c r="V658" s="105"/>
      <c r="W658" s="105">
        <v>208556</v>
      </c>
      <c r="X658" s="105">
        <v>208590</v>
      </c>
      <c r="Y658" s="106">
        <f>IF(X658-W658=0,"",X658-W658)</f>
        <v>34</v>
      </c>
      <c r="Z658" s="106"/>
      <c r="AA658" s="106"/>
      <c r="AB658" s="106">
        <f>'INFORME DIARIO MAQUINARIA'!$AA658-'INFORME DIARIO MAQUINARIA'!$Z658</f>
        <v>0</v>
      </c>
      <c r="AC658" s="105"/>
      <c r="AD658" s="105"/>
      <c r="AE658" s="105"/>
      <c r="AF658" s="105"/>
      <c r="AG658" s="105"/>
      <c r="AH658" s="105"/>
      <c r="AI658" s="105">
        <v>200</v>
      </c>
      <c r="AJ658" s="105"/>
      <c r="AK658" s="105">
        <v>65</v>
      </c>
      <c r="AL658" s="105">
        <v>55</v>
      </c>
      <c r="AM658" s="106">
        <f>IF((AK658+AJ658)-AL658=0,"",(AK658+AJ658)-AL658)</f>
        <v>10</v>
      </c>
      <c r="AN658" s="151"/>
      <c r="AO658" s="106">
        <f>IF(OR(Y658="",AM658="",AM658=0),"",ROUND(Y658/AM658,2))</f>
        <v>3.4</v>
      </c>
      <c r="AP658" s="106">
        <f>IF(OR(AM658="",Y658="",Y658=0),"",ROUND(AM658/Y658,2))</f>
        <v>0.28999999999999998</v>
      </c>
      <c r="AQ658" s="105"/>
      <c r="AR658" s="105"/>
      <c r="AS658" s="129"/>
      <c r="AT658" s="105"/>
      <c r="AU658" s="105"/>
      <c r="AV658" s="105"/>
      <c r="AW658" s="105"/>
      <c r="AX658" s="105"/>
      <c r="AY658" s="105"/>
      <c r="AZ658" s="105"/>
    </row>
    <row r="659" spans="2:52" ht="66.75" hidden="1" customHeight="1" x14ac:dyDescent="0.25">
      <c r="B659" s="227">
        <v>46304</v>
      </c>
      <c r="C659" s="204" t="s">
        <v>60</v>
      </c>
      <c r="D659" s="204">
        <v>1</v>
      </c>
      <c r="E659" s="204" t="s">
        <v>76</v>
      </c>
      <c r="F659" s="204" t="s">
        <v>75</v>
      </c>
      <c r="G659" s="204"/>
      <c r="H659" s="226"/>
      <c r="I659" s="204"/>
      <c r="J659" s="204" t="s">
        <v>115</v>
      </c>
      <c r="K659" s="204" t="s">
        <v>241</v>
      </c>
      <c r="L659" s="204"/>
      <c r="M659" s="204"/>
      <c r="N659" s="204">
        <v>1</v>
      </c>
      <c r="O659" s="204"/>
      <c r="P659" s="225"/>
      <c r="Q659" s="205"/>
      <c r="R659" s="204"/>
      <c r="S659" s="204">
        <f>'INFORME DIARIO MAQUINARIA'!$R659-'INFORME DIARIO MAQUINARIA'!$Q659</f>
        <v>0</v>
      </c>
      <c r="T659" s="214"/>
      <c r="U659" s="105"/>
      <c r="V659" s="105"/>
      <c r="W659" s="105">
        <v>272405</v>
      </c>
      <c r="X659" s="105">
        <v>272451</v>
      </c>
      <c r="Y659" s="106">
        <f>IF(X659-W659=0,"",X659-W659)</f>
        <v>46</v>
      </c>
      <c r="Z659" s="106"/>
      <c r="AA659" s="106"/>
      <c r="AB659" s="106">
        <f>'INFORME DIARIO MAQUINARIA'!$AA659-'INFORME DIARIO MAQUINARIA'!$Z659</f>
        <v>0</v>
      </c>
      <c r="AC659" s="105"/>
      <c r="AD659" s="105"/>
      <c r="AE659" s="106" t="str">
        <f>IF(AD659-AC659=0,"",AD659-AC659)</f>
        <v/>
      </c>
      <c r="AF659" s="105"/>
      <c r="AG659" s="106"/>
      <c r="AH659" s="106" t="str">
        <f>IF(AG659-AF659=0,"",AG659-AF659)</f>
        <v/>
      </c>
      <c r="AI659" s="106">
        <v>200</v>
      </c>
      <c r="AJ659" s="105"/>
      <c r="AK659" s="105">
        <v>98</v>
      </c>
      <c r="AL659" s="105">
        <v>88</v>
      </c>
      <c r="AM659" s="106">
        <f>IF((AK659+AJ659)-AL659=0,"",(AK659+AJ659)-AL659)</f>
        <v>10</v>
      </c>
      <c r="AN659" s="120"/>
      <c r="AO659" s="106">
        <f>IF(OR(Y659="",AM659="",AM659=0),"",ROUND(Y659/AM659,2))</f>
        <v>4.5999999999999996</v>
      </c>
      <c r="AP659" s="106">
        <f>IF(OR(AM659="",Y659="",Y659=0),"",ROUND(AM659/Y659,2))</f>
        <v>0.22</v>
      </c>
      <c r="AQ659" s="106" t="str">
        <f>IF(OR(L659="",V659="",V659=0),"",ROUND(L659/V659,1))</f>
        <v/>
      </c>
      <c r="AR659" s="106" t="str">
        <f>IF(OR('INFORME DIARIO MAQUINARIA'!$O659="",'INFORME DIARIO MAQUINARIA'!$AH659="",'INFORME DIARIO MAQUINARIA'!$AH659=0),"",ROUND('INFORME DIARIO MAQUINARIA'!$O659/'INFORME DIARIO MAQUINARIA'!$AH659,1))</f>
        <v/>
      </c>
      <c r="AS659" s="189" t="str">
        <f>IFERROR(IF(OR(V659="",AE659="",V659&lt;=0,AE659&lt;0),"",AE659/V659),"")</f>
        <v/>
      </c>
      <c r="AT659" s="105"/>
      <c r="AU659" s="105"/>
      <c r="AV659" s="105"/>
      <c r="AW659" s="105"/>
      <c r="AX659" s="105"/>
      <c r="AY659" s="105"/>
      <c r="AZ659" s="105"/>
    </row>
    <row r="660" spans="2:52" ht="79.5" hidden="1" customHeight="1" thickBot="1" x14ac:dyDescent="0.3">
      <c r="B660" s="216">
        <v>46304</v>
      </c>
      <c r="C660" s="215" t="s">
        <v>60</v>
      </c>
      <c r="D660" s="215">
        <v>1</v>
      </c>
      <c r="E660" s="215" t="s">
        <v>228</v>
      </c>
      <c r="F660" s="215" t="s">
        <v>227</v>
      </c>
      <c r="G660" s="215"/>
      <c r="H660" s="215"/>
      <c r="I660" s="215"/>
      <c r="J660" s="215"/>
      <c r="K660" s="215" t="s">
        <v>198</v>
      </c>
      <c r="L660" s="215"/>
      <c r="M660" s="215"/>
      <c r="N660" s="215">
        <v>1</v>
      </c>
      <c r="O660" s="215"/>
      <c r="P660" s="206"/>
      <c r="Q660" s="205"/>
      <c r="R660" s="204"/>
      <c r="S660" s="204">
        <f>'INFORME DIARIO MAQUINARIA'!$R660-'INFORME DIARIO MAQUINARIA'!$Q660</f>
        <v>0</v>
      </c>
      <c r="T660" s="214"/>
      <c r="U660" s="105"/>
      <c r="V660" s="105"/>
      <c r="W660" s="105">
        <v>156339</v>
      </c>
      <c r="X660" s="105">
        <v>156373</v>
      </c>
      <c r="Y660" s="106">
        <f>IF(X660-W660=0,"",X660-W660)</f>
        <v>34</v>
      </c>
      <c r="Z660" s="106"/>
      <c r="AA660" s="106"/>
      <c r="AB660" s="106">
        <f>'INFORME DIARIO MAQUINARIA'!$AA660-'INFORME DIARIO MAQUINARIA'!$Z660</f>
        <v>0</v>
      </c>
      <c r="AC660" s="105"/>
      <c r="AD660" s="105"/>
      <c r="AE660" s="105"/>
      <c r="AF660" s="105"/>
      <c r="AG660" s="105"/>
      <c r="AH660" s="105"/>
      <c r="AI660" s="106">
        <v>305</v>
      </c>
      <c r="AJ660" s="105"/>
      <c r="AK660" s="105">
        <v>185</v>
      </c>
      <c r="AL660" s="105">
        <v>171</v>
      </c>
      <c r="AM660" s="106">
        <f>IF((AK660+AJ660)-AL660=0,"",(AK660+AJ660)-AL660)</f>
        <v>14</v>
      </c>
      <c r="AN660" s="151"/>
      <c r="AO660" s="106">
        <f>IF(OR(Y660="",AM660="",AM660=0),"",ROUND(Y660/AM660,2))</f>
        <v>2.4300000000000002</v>
      </c>
      <c r="AP660" s="106">
        <f>IF(OR(AM660="",Y660="",Y660=0),"",ROUND(AM660/Y660,2))</f>
        <v>0.41</v>
      </c>
      <c r="AQ660" s="105"/>
      <c r="AR660" s="105"/>
      <c r="AS660" s="129"/>
      <c r="AT660" s="105"/>
      <c r="AU660" s="105"/>
      <c r="AV660" s="105"/>
      <c r="AW660" s="105"/>
      <c r="AX660" s="105"/>
      <c r="AY660" s="105"/>
      <c r="AZ660" s="105"/>
    </row>
    <row r="661" spans="2:52" ht="32.25" hidden="1" customHeight="1" thickBot="1" x14ac:dyDescent="0.3">
      <c r="B661" s="224">
        <v>46307</v>
      </c>
      <c r="C661" s="223" t="s">
        <v>110</v>
      </c>
      <c r="D661" s="223">
        <v>1</v>
      </c>
      <c r="E661" s="223" t="s">
        <v>76</v>
      </c>
      <c r="F661" s="223" t="s">
        <v>75</v>
      </c>
      <c r="G661" s="223"/>
      <c r="H661" s="223"/>
      <c r="I661" s="223"/>
      <c r="J661" s="223" t="s">
        <v>92</v>
      </c>
      <c r="K661" s="223" t="s">
        <v>240</v>
      </c>
      <c r="L661" s="223"/>
      <c r="M661" s="223"/>
      <c r="N661" s="223">
        <v>1</v>
      </c>
      <c r="O661" s="223"/>
      <c r="P661" s="222"/>
      <c r="Q661" s="205"/>
      <c r="R661" s="204"/>
      <c r="S661" s="204">
        <f>'INFORME DIARIO MAQUINARIA'!$R661-'INFORME DIARIO MAQUINARIA'!$Q661</f>
        <v>0</v>
      </c>
      <c r="T661" s="203"/>
      <c r="U661" s="106"/>
      <c r="V661" s="106" t="str">
        <f>IF(U661-T661=0,"",U661-T661)</f>
        <v/>
      </c>
      <c r="W661" s="106">
        <v>272451</v>
      </c>
      <c r="X661" s="106">
        <v>272483</v>
      </c>
      <c r="Y661" s="106">
        <f>IF(X661-W661=0,"",X661-W661)</f>
        <v>32</v>
      </c>
      <c r="Z661" s="106"/>
      <c r="AA661" s="106"/>
      <c r="AB661" s="106">
        <f>'INFORME DIARIO MAQUINARIA'!$AA661-'INFORME DIARIO MAQUINARIA'!$Z661</f>
        <v>0</v>
      </c>
      <c r="AC661" s="106"/>
      <c r="AD661" s="106"/>
      <c r="AE661" s="106" t="str">
        <f>IF(AD661-AC661=0,"",AD661-AC661)</f>
        <v/>
      </c>
      <c r="AF661" s="106"/>
      <c r="AG661" s="106"/>
      <c r="AH661" s="106" t="str">
        <f>IF(AG661-AF661=0,"",AG661-AF661)</f>
        <v/>
      </c>
      <c r="AI661" s="106">
        <v>200</v>
      </c>
      <c r="AJ661" s="106"/>
      <c r="AK661" s="106">
        <v>88</v>
      </c>
      <c r="AL661" s="106">
        <v>82</v>
      </c>
      <c r="AM661" s="106">
        <f>IF((AK661+AJ661)-AL661=0,"",(AK661+AJ661)-AL661)</f>
        <v>6</v>
      </c>
      <c r="AN661" s="120"/>
      <c r="AO661" s="106">
        <f>IF(OR(Y661="",AM661="",AM661=0),"",ROUND(Y661/AM661,2))</f>
        <v>5.33</v>
      </c>
      <c r="AP661" s="106">
        <f>IF(OR(AM661="",Y661="",Y661=0),"",ROUND(AM661/Y661,2))</f>
        <v>0.19</v>
      </c>
      <c r="AQ661" s="106" t="str">
        <f>IF(OR(L661="",V661="",V661=0),"",ROUND(L661/V661,1))</f>
        <v/>
      </c>
      <c r="AR661" s="106" t="str">
        <f>IF(OR('INFORME DIARIO MAQUINARIA'!$O661="",'INFORME DIARIO MAQUINARIA'!$AH661="",'INFORME DIARIO MAQUINARIA'!$AH661=0),"",ROUND('INFORME DIARIO MAQUINARIA'!$O661/'INFORME DIARIO MAQUINARIA'!$AH661,1))</f>
        <v/>
      </c>
      <c r="AS661" s="189" t="str">
        <f>IFERROR(IF(OR(V661="",AE661="",V661&lt;=0,AE661&lt;0),"",AE661/V661),"")</f>
        <v/>
      </c>
      <c r="AT661" s="106"/>
      <c r="AU661" s="106"/>
      <c r="AV661" s="106"/>
      <c r="AW661" s="106"/>
      <c r="AX661" s="106"/>
      <c r="AY661" s="106"/>
      <c r="AZ661" s="121"/>
    </row>
    <row r="662" spans="2:52" ht="59.25" hidden="1" customHeight="1" x14ac:dyDescent="0.25">
      <c r="B662" s="221">
        <v>46307</v>
      </c>
      <c r="C662" s="220" t="s">
        <v>110</v>
      </c>
      <c r="D662" s="220">
        <v>1</v>
      </c>
      <c r="E662" s="220" t="s">
        <v>228</v>
      </c>
      <c r="F662" s="220" t="s">
        <v>227</v>
      </c>
      <c r="G662" s="220"/>
      <c r="H662" s="220"/>
      <c r="I662" s="220"/>
      <c r="J662" s="220"/>
      <c r="K662" s="220" t="s">
        <v>226</v>
      </c>
      <c r="L662" s="220"/>
      <c r="M662" s="220"/>
      <c r="N662" s="220"/>
      <c r="O662" s="220"/>
      <c r="P662" s="219"/>
      <c r="Q662" s="205"/>
      <c r="R662" s="204"/>
      <c r="S662" s="204">
        <f>'INFORME DIARIO MAQUINARIA'!$R662-'INFORME DIARIO MAQUINARIA'!$Q662</f>
        <v>0</v>
      </c>
      <c r="T662" s="203"/>
      <c r="U662" s="106"/>
      <c r="V662" s="106" t="str">
        <f>IF(U662-T662=0,"",U662-T662)</f>
        <v/>
      </c>
      <c r="W662" s="106">
        <v>156373</v>
      </c>
      <c r="X662" s="106">
        <v>156425</v>
      </c>
      <c r="Y662" s="106">
        <f>IF(X662-W662=0,"",X662-W662)</f>
        <v>52</v>
      </c>
      <c r="Z662" s="106"/>
      <c r="AA662" s="106"/>
      <c r="AB662" s="106">
        <f>'INFORME DIARIO MAQUINARIA'!$AA662-'INFORME DIARIO MAQUINARIA'!$Z662</f>
        <v>0</v>
      </c>
      <c r="AC662" s="106"/>
      <c r="AD662" s="106"/>
      <c r="AE662" s="106" t="str">
        <f>IF(AD662-AC662=0,"",AD662-AC662)</f>
        <v/>
      </c>
      <c r="AF662" s="106"/>
      <c r="AG662" s="106"/>
      <c r="AH662" s="106" t="str">
        <f>IF(AG662-AF662=0,"",AG662-AF662)</f>
        <v/>
      </c>
      <c r="AI662" s="106">
        <v>305</v>
      </c>
      <c r="AJ662" s="106"/>
      <c r="AK662" s="106">
        <v>171</v>
      </c>
      <c r="AL662" s="106">
        <v>150</v>
      </c>
      <c r="AM662" s="106">
        <f>IF((AK662+AJ662)-AL662=0,"",(AK662+AJ662)-AL662)</f>
        <v>21</v>
      </c>
      <c r="AN662" s="120" t="str">
        <f>IF(OR(AM662="",V662="",V662=0),"",ROUND(AM662/V662,2))</f>
        <v/>
      </c>
      <c r="AO662" s="106">
        <f>IF(OR(Y662="",AM662="",AM662=0),"",ROUND(Y662/AM662,2))</f>
        <v>2.48</v>
      </c>
      <c r="AP662" s="106">
        <f>IF(OR(AM662="",Y662="",Y662=0),"",ROUND(AM662/Y662,2))</f>
        <v>0.4</v>
      </c>
      <c r="AQ662" s="106" t="str">
        <f>IF(OR(L662="",V662="",V662=0),"",ROUND(L662/V662,1))</f>
        <v/>
      </c>
      <c r="AR662" s="106" t="str">
        <f>IF(OR('INFORME DIARIO MAQUINARIA'!$O662="",'INFORME DIARIO MAQUINARIA'!$AH662="",'INFORME DIARIO MAQUINARIA'!$AH662=0),"",ROUND('INFORME DIARIO MAQUINARIA'!$O662/'INFORME DIARIO MAQUINARIA'!$AH662,1))</f>
        <v/>
      </c>
      <c r="AS662" s="189" t="str">
        <f>IFERROR(IF(OR(V662="",AE662="",V662&lt;=0,AE662&lt;0),"",AE662/V662),"")</f>
        <v/>
      </c>
      <c r="AT662" s="106"/>
      <c r="AU662" s="106"/>
      <c r="AV662" s="106"/>
      <c r="AW662" s="106"/>
      <c r="AX662" s="106"/>
      <c r="AY662" s="106"/>
      <c r="AZ662" s="121"/>
    </row>
    <row r="663" spans="2:52" ht="50.25" hidden="1" customHeight="1" thickBot="1" x14ac:dyDescent="0.3">
      <c r="B663" s="210">
        <v>46307</v>
      </c>
      <c r="C663" s="201" t="s">
        <v>110</v>
      </c>
      <c r="D663" s="201">
        <v>1</v>
      </c>
      <c r="E663" s="201" t="s">
        <v>82</v>
      </c>
      <c r="F663" s="201" t="s">
        <v>239</v>
      </c>
      <c r="G663" s="201"/>
      <c r="H663" s="201" t="s">
        <v>238</v>
      </c>
      <c r="I663" s="201"/>
      <c r="J663" s="201" t="s">
        <v>115</v>
      </c>
      <c r="K663" s="201" t="s">
        <v>226</v>
      </c>
      <c r="L663" s="201"/>
      <c r="M663" s="201"/>
      <c r="N663" s="201">
        <v>1</v>
      </c>
      <c r="O663" s="201"/>
      <c r="P663" s="209"/>
      <c r="Q663" s="205"/>
      <c r="R663" s="204"/>
      <c r="S663" s="204">
        <f>'INFORME DIARIO MAQUINARIA'!$R663-'INFORME DIARIO MAQUINARIA'!$Q663</f>
        <v>0</v>
      </c>
      <c r="T663" s="105"/>
      <c r="U663" s="105"/>
      <c r="V663" s="105" t="str">
        <f>IF(U663-T663=0,"",U663-T663)</f>
        <v/>
      </c>
      <c r="W663" s="105">
        <v>23201</v>
      </c>
      <c r="X663" s="105">
        <v>23247</v>
      </c>
      <c r="Y663" s="105">
        <f>IF(X663-W663=0,"",X663-W663)</f>
        <v>46</v>
      </c>
      <c r="Z663" s="105"/>
      <c r="AA663" s="105"/>
      <c r="AB663" s="105">
        <f>'INFORME DIARIO MAQUINARIA'!$AA663-'INFORME DIARIO MAQUINARIA'!$Z663</f>
        <v>0</v>
      </c>
      <c r="AC663" s="105"/>
      <c r="AD663" s="105"/>
      <c r="AE663" s="105" t="str">
        <f>IF(AD663-AC663=0,"",AD663-AC663)</f>
        <v/>
      </c>
      <c r="AF663" s="105">
        <v>23207</v>
      </c>
      <c r="AG663" s="105">
        <v>23220</v>
      </c>
      <c r="AH663" s="105">
        <f>IF(AG663-AF663=0,"",AG663-AF663)</f>
        <v>13</v>
      </c>
      <c r="AI663" s="106">
        <v>240</v>
      </c>
      <c r="AJ663" s="105"/>
      <c r="AK663" s="105">
        <v>157</v>
      </c>
      <c r="AL663" s="105">
        <v>136</v>
      </c>
      <c r="AM663" s="105">
        <f>IF((AK663+AJ663)-AL663=0,"",(AK663+AJ663)-AL663)</f>
        <v>21</v>
      </c>
      <c r="AN663" s="151" t="str">
        <f>IF(OR(AM663="",V663="",V663=0),"",ROUND(AM663/V663,2))</f>
        <v/>
      </c>
      <c r="AO663" s="105">
        <f>IF(OR(Y663="",AM663="",AM663=0),"",ROUND(Y663/AM663,2))</f>
        <v>2.19</v>
      </c>
      <c r="AP663" s="105">
        <f>IF(OR(AM663="",Y663="",Y663=0),"",ROUND(AM663/Y663,2))</f>
        <v>0.46</v>
      </c>
      <c r="AQ663" s="105" t="str">
        <f>IF(OR(L663="",V663="",V663=0),"",ROUND(L663/V663,1))</f>
        <v/>
      </c>
      <c r="AR663" s="105" t="str">
        <f>IF(OR('INFORME DIARIO MAQUINARIA'!$O663="",'INFORME DIARIO MAQUINARIA'!$AH663="",'INFORME DIARIO MAQUINARIA'!$AH663=0),"",ROUND('INFORME DIARIO MAQUINARIA'!$O663/'INFORME DIARIO MAQUINARIA'!$AH663,1))</f>
        <v/>
      </c>
      <c r="AS663" s="129" t="str">
        <f>IFERROR(IF(OR(V663="",AE663="",V663&lt;=0,AE663&lt;0),"",AE663/V663),"")</f>
        <v/>
      </c>
      <c r="AT663" s="105"/>
      <c r="AU663" s="105"/>
      <c r="AV663" s="105"/>
      <c r="AW663" s="105"/>
      <c r="AX663" s="105"/>
      <c r="AY663" s="105"/>
      <c r="AZ663" s="105"/>
    </row>
    <row r="664" spans="2:52" ht="48" hidden="1" customHeight="1" x14ac:dyDescent="0.25">
      <c r="B664" s="213">
        <v>46307</v>
      </c>
      <c r="C664" s="212" t="s">
        <v>110</v>
      </c>
      <c r="D664" s="212">
        <v>1</v>
      </c>
      <c r="E664" s="212" t="s">
        <v>164</v>
      </c>
      <c r="F664" s="212" t="s">
        <v>169</v>
      </c>
      <c r="G664" s="212">
        <v>15</v>
      </c>
      <c r="H664" s="212" t="s">
        <v>237</v>
      </c>
      <c r="I664" s="212"/>
      <c r="J664" s="212"/>
      <c r="K664" s="212" t="s">
        <v>68</v>
      </c>
      <c r="L664" s="212">
        <v>300</v>
      </c>
      <c r="M664" s="212"/>
      <c r="N664" s="212"/>
      <c r="O664" s="212"/>
      <c r="P664" s="211"/>
      <c r="Q664" s="205"/>
      <c r="R664" s="204"/>
      <c r="S664" s="204">
        <f>'INFORME DIARIO MAQUINARIA'!$R664-'INFORME DIARIO MAQUINARIA'!$Q664</f>
        <v>0</v>
      </c>
      <c r="T664" s="105">
        <v>8401.49</v>
      </c>
      <c r="U664" s="105">
        <v>8403.7000000000007</v>
      </c>
      <c r="V664" s="105">
        <f>IF(U664-T664=0,"",U664-T664)</f>
        <v>2.2100000000009459</v>
      </c>
      <c r="W664" s="105"/>
      <c r="X664" s="105"/>
      <c r="Y664" s="105" t="str">
        <f>IF(X664-W664=0,"",X664-W664)</f>
        <v/>
      </c>
      <c r="Z664" s="105"/>
      <c r="AA664" s="105"/>
      <c r="AB664" s="105">
        <f>'INFORME DIARIO MAQUINARIA'!$AA664-'INFORME DIARIO MAQUINARIA'!$Z664</f>
        <v>0</v>
      </c>
      <c r="AC664" s="105">
        <v>8401.7000000000007</v>
      </c>
      <c r="AD664" s="105">
        <v>8403.33</v>
      </c>
      <c r="AE664" s="105">
        <f>IF(AD664-AC664=0,"",AD664-AC664)</f>
        <v>1.6299999999991996</v>
      </c>
      <c r="AF664" s="105"/>
      <c r="AG664" s="105"/>
      <c r="AH664" s="105" t="str">
        <f>IF(AG664-AF664=0,"",AG664-AF664)</f>
        <v/>
      </c>
      <c r="AI664" s="105">
        <v>350</v>
      </c>
      <c r="AJ664" s="105">
        <v>30</v>
      </c>
      <c r="AK664" s="105">
        <v>90</v>
      </c>
      <c r="AL664" s="105">
        <v>85</v>
      </c>
      <c r="AM664" s="105">
        <f>IF((AK664+AJ664)-AL664=0,"",(AK664+AJ664)-AL664)</f>
        <v>35</v>
      </c>
      <c r="AN664" s="151">
        <f>IF(OR(AM664="",V664="",V664=0),"",ROUND(AM664/V664,2))</f>
        <v>15.84</v>
      </c>
      <c r="AO664" s="105" t="str">
        <f>IF(OR(Y664="",AM664="",AM664=0),"",ROUND(Y664/AM664,2))</f>
        <v/>
      </c>
      <c r="AP664" s="105" t="str">
        <f>IF(OR(AM664="",Y664="",Y664=0),"",ROUND(AM664/Y664,2))</f>
        <v/>
      </c>
      <c r="AQ664" s="105">
        <f>IF(OR(L664="",V664="",V664=0),"",ROUND(L664/V664,1))</f>
        <v>135.69999999999999</v>
      </c>
      <c r="AR664" s="105" t="str">
        <f>IF(OR('INFORME DIARIO MAQUINARIA'!$O664="",'INFORME DIARIO MAQUINARIA'!$AH664="",'INFORME DIARIO MAQUINARIA'!$AH664=0),"",ROUND('INFORME DIARIO MAQUINARIA'!$O664/'INFORME DIARIO MAQUINARIA'!$AH664,1))</f>
        <v/>
      </c>
      <c r="AS664" s="129">
        <f>IFERROR(IF(OR(V664="",AE664="",V664&lt;=0,AE664&lt;0),"",AE664/V664),"")</f>
        <v>0.73755656108529499</v>
      </c>
      <c r="AT664" s="105"/>
      <c r="AU664" s="105"/>
      <c r="AV664" s="105" t="s">
        <v>180</v>
      </c>
      <c r="AW664" s="105"/>
      <c r="AX664" s="105"/>
      <c r="AY664" s="105"/>
      <c r="AZ664" s="105" t="s">
        <v>160</v>
      </c>
    </row>
    <row r="665" spans="2:52" ht="48" hidden="1" customHeight="1" x14ac:dyDescent="0.25">
      <c r="B665" s="210">
        <v>46307</v>
      </c>
      <c r="C665" s="201" t="s">
        <v>110</v>
      </c>
      <c r="D665" s="201">
        <v>1</v>
      </c>
      <c r="E665" s="201" t="s">
        <v>104</v>
      </c>
      <c r="F665" s="201" t="s">
        <v>103</v>
      </c>
      <c r="G665" s="201">
        <v>15</v>
      </c>
      <c r="H665" s="201" t="s">
        <v>237</v>
      </c>
      <c r="I665" s="201"/>
      <c r="J665" s="201"/>
      <c r="K665" s="201" t="s">
        <v>182</v>
      </c>
      <c r="L665" s="201"/>
      <c r="M665" s="201">
        <v>168</v>
      </c>
      <c r="N665" s="201"/>
      <c r="O665" s="201"/>
      <c r="P665" s="209"/>
      <c r="Q665" s="205"/>
      <c r="R665" s="204"/>
      <c r="S665" s="204">
        <f>'INFORME DIARIO MAQUINARIA'!$R665-'INFORME DIARIO MAQUINARIA'!$Q665</f>
        <v>0</v>
      </c>
      <c r="T665" s="203">
        <v>2869.4</v>
      </c>
      <c r="U665" s="106">
        <v>2875</v>
      </c>
      <c r="V665" s="106">
        <f>IF(U665-T665=0,"",U665-T665)</f>
        <v>5.5999999999999091</v>
      </c>
      <c r="W665" s="106"/>
      <c r="X665" s="106"/>
      <c r="Y665" s="106" t="str">
        <f>IF(X665-W665=0,"",X665-W665)</f>
        <v/>
      </c>
      <c r="Z665" s="106"/>
      <c r="AA665" s="106"/>
      <c r="AB665" s="106">
        <f>'INFORME DIARIO MAQUINARIA'!$AA665-'INFORME DIARIO MAQUINARIA'!$Z665</f>
        <v>0</v>
      </c>
      <c r="AC665" s="106">
        <v>2869.8</v>
      </c>
      <c r="AD665" s="106">
        <v>2874.8</v>
      </c>
      <c r="AE665" s="106">
        <f>IF(AD665-AC665=0,"",AD665-AC665)</f>
        <v>5</v>
      </c>
      <c r="AF665" s="106"/>
      <c r="AG665" s="106"/>
      <c r="AH665" s="106" t="str">
        <f>IF(AG665-AF665=0,"",AG665-AF665)</f>
        <v/>
      </c>
      <c r="AI665" s="106">
        <v>165</v>
      </c>
      <c r="AJ665" s="106"/>
      <c r="AK665" s="106">
        <v>105</v>
      </c>
      <c r="AL665" s="106">
        <v>75</v>
      </c>
      <c r="AM665" s="106">
        <f>IF((AK665+AJ665)-AL665=0,"",(AK665+AJ665)-AL665)</f>
        <v>30</v>
      </c>
      <c r="AN665" s="120">
        <f>IF(OR(AM665="",V665="",V665=0),"",ROUND(AM665/V665,2))</f>
        <v>5.36</v>
      </c>
      <c r="AO665" s="106" t="str">
        <f>IF(OR(Y665="",AM665="",AM665=0),"",ROUND(Y665/AM665,2))</f>
        <v/>
      </c>
      <c r="AP665" s="106" t="str">
        <f>IF(OR(AM665="",Y665="",Y665=0),"",ROUND(AM665/Y665,2))</f>
        <v/>
      </c>
      <c r="AQ665" s="106" t="str">
        <f>IF(OR(L665="",V665="",V665=0),"",ROUND(L665/V665,1))</f>
        <v/>
      </c>
      <c r="AR665" s="106" t="str">
        <f>IF(OR('INFORME DIARIO MAQUINARIA'!$O665="",'INFORME DIARIO MAQUINARIA'!$AH665="",'INFORME DIARIO MAQUINARIA'!$AH665=0),"",ROUND('INFORME DIARIO MAQUINARIA'!$O665/'INFORME DIARIO MAQUINARIA'!$AH665,1))</f>
        <v/>
      </c>
      <c r="AS665" s="189">
        <f>IFERROR(IF(OR(V665="",AE665="",V665&lt;=0,AE665&lt;0),"",AE665/V665),"")</f>
        <v>0.89285714285715734</v>
      </c>
      <c r="AT665" s="106"/>
      <c r="AU665" s="106" t="s">
        <v>133</v>
      </c>
      <c r="AV665" s="106" t="s">
        <v>180</v>
      </c>
      <c r="AW665" s="106"/>
      <c r="AX665" s="106"/>
      <c r="AY665" s="106"/>
      <c r="AZ665" s="121" t="s">
        <v>160</v>
      </c>
    </row>
    <row r="666" spans="2:52" ht="37.5" hidden="1" customHeight="1" thickBot="1" x14ac:dyDescent="0.3">
      <c r="B666" s="210">
        <v>46307</v>
      </c>
      <c r="C666" s="201" t="s">
        <v>110</v>
      </c>
      <c r="D666" s="201">
        <v>1</v>
      </c>
      <c r="E666" s="201" t="s">
        <v>100</v>
      </c>
      <c r="F666" s="201" t="s">
        <v>99</v>
      </c>
      <c r="G666" s="201">
        <v>15</v>
      </c>
      <c r="H666" s="201" t="s">
        <v>237</v>
      </c>
      <c r="I666" s="201"/>
      <c r="J666" s="201"/>
      <c r="K666" s="201" t="s">
        <v>236</v>
      </c>
      <c r="L666" s="201"/>
      <c r="M666" s="201"/>
      <c r="N666" s="201">
        <v>14</v>
      </c>
      <c r="O666" s="201">
        <v>168</v>
      </c>
      <c r="P666" s="209"/>
      <c r="Q666" s="205"/>
      <c r="R666" s="204"/>
      <c r="S666" s="204">
        <f>'INFORME DIARIO MAQUINARIA'!$R666-'INFORME DIARIO MAQUINARIA'!$Q666</f>
        <v>0</v>
      </c>
      <c r="T666" s="203"/>
      <c r="U666" s="106"/>
      <c r="V666" s="106" t="str">
        <f>IF(U666-T666=0,"",U666-T666)</f>
        <v/>
      </c>
      <c r="W666" s="100">
        <v>19393</v>
      </c>
      <c r="X666" s="100">
        <v>19412</v>
      </c>
      <c r="Y666" s="106">
        <f>IF(X666-W666=0,"",X666-W666)</f>
        <v>19</v>
      </c>
      <c r="Z666" s="106"/>
      <c r="AA666" s="106"/>
      <c r="AB666" s="106">
        <f>'INFORME DIARIO MAQUINARIA'!$AA666-'INFORME DIARIO MAQUINARIA'!$Z666</f>
        <v>0</v>
      </c>
      <c r="AC666" s="106"/>
      <c r="AD666" s="106"/>
      <c r="AE666" s="106" t="str">
        <f>IF(AD666-AC666=0,"",AD666-AC666)</f>
        <v/>
      </c>
      <c r="AF666" s="100">
        <v>19393</v>
      </c>
      <c r="AG666" s="100">
        <v>19411</v>
      </c>
      <c r="AH666" s="106">
        <f>IF(AG666-AF666=0,"",AG666-AF666)</f>
        <v>18</v>
      </c>
      <c r="AI666" s="106">
        <v>230</v>
      </c>
      <c r="AJ666" s="106"/>
      <c r="AK666" s="106">
        <v>212</v>
      </c>
      <c r="AL666" s="106">
        <v>195</v>
      </c>
      <c r="AM666" s="106">
        <f>IF((AK666+AJ666)-AL666=0,"",(AK666+AJ666)-AL666)</f>
        <v>17</v>
      </c>
      <c r="AN666" s="120" t="str">
        <f>IF(OR(AM666="",V666="",V666=0),"",ROUND(AM666/V666,2))</f>
        <v/>
      </c>
      <c r="AO666" s="106">
        <f>IF(OR(Y666="",AM666="",AM666=0),"",ROUND(Y666/AM666,2))</f>
        <v>1.1200000000000001</v>
      </c>
      <c r="AP666" s="106">
        <f>IF(OR(AM666="",Y666="",Y666=0),"",ROUND(AM666/Y666,2))</f>
        <v>0.89</v>
      </c>
      <c r="AQ666" s="106" t="str">
        <f>IF(OR(L666="",V666="",V666=0),"",ROUND(L666/V666,1))</f>
        <v/>
      </c>
      <c r="AR666" s="106">
        <f>IF(OR('INFORME DIARIO MAQUINARIA'!$O666="",'INFORME DIARIO MAQUINARIA'!$AH666="",'INFORME DIARIO MAQUINARIA'!$AH666=0),"",ROUND('INFORME DIARIO MAQUINARIA'!$O666/'INFORME DIARIO MAQUINARIA'!$AH666,1))</f>
        <v>9.3000000000000007</v>
      </c>
      <c r="AS666" s="189" t="str">
        <f>IFERROR(IF(OR(V666="",AE666="",V666&lt;=0,AE666&lt;0),"",AE666/V666),"")</f>
        <v/>
      </c>
      <c r="AT666" s="106"/>
      <c r="AU666" s="106" t="s">
        <v>133</v>
      </c>
      <c r="AV666" s="106" t="s">
        <v>180</v>
      </c>
      <c r="AW666" s="106"/>
      <c r="AX666" s="106"/>
      <c r="AY666" s="106"/>
      <c r="AZ666" s="121" t="s">
        <v>160</v>
      </c>
    </row>
    <row r="667" spans="2:52" ht="62.25" hidden="1" customHeight="1" x14ac:dyDescent="0.25">
      <c r="B667" s="218">
        <v>46308</v>
      </c>
      <c r="C667" s="134" t="s">
        <v>59</v>
      </c>
      <c r="D667" s="134">
        <v>1</v>
      </c>
      <c r="E667" s="134" t="s">
        <v>187</v>
      </c>
      <c r="F667" s="134" t="s">
        <v>235</v>
      </c>
      <c r="G667" s="134"/>
      <c r="H667" s="217" t="s">
        <v>230</v>
      </c>
      <c r="I667" s="134"/>
      <c r="J667" s="134"/>
      <c r="K667" s="134" t="s">
        <v>234</v>
      </c>
      <c r="L667" s="134"/>
      <c r="M667" s="134">
        <v>196</v>
      </c>
      <c r="N667" s="134"/>
      <c r="O667" s="134"/>
      <c r="P667" s="133"/>
      <c r="Q667" s="205"/>
      <c r="R667" s="204"/>
      <c r="S667" s="156">
        <f>'INFORME DIARIO MAQUINARIA'!$R667-'INFORME DIARIO MAQUINARIA'!$Q667</f>
        <v>0</v>
      </c>
      <c r="T667" s="214">
        <v>8090.6</v>
      </c>
      <c r="U667" s="105">
        <v>8096.8</v>
      </c>
      <c r="V667" s="106">
        <f>IF(U667-T667=0,"",U667-T667)</f>
        <v>6.1999999999998181</v>
      </c>
      <c r="W667" s="105"/>
      <c r="X667" s="105"/>
      <c r="Y667" s="106" t="str">
        <f>IF(X667-W667=0,"",X667-W667)</f>
        <v/>
      </c>
      <c r="Z667" s="106"/>
      <c r="AA667" s="106"/>
      <c r="AB667" s="106">
        <f>'INFORME DIARIO MAQUINARIA'!$AA667-'INFORME DIARIO MAQUINARIA'!$Z667</f>
        <v>0</v>
      </c>
      <c r="AC667" s="105">
        <v>8091.7</v>
      </c>
      <c r="AD667" s="105">
        <v>8095.8</v>
      </c>
      <c r="AE667" s="106">
        <f>IF(AD667-AC667=0,"",AD667-AC667)</f>
        <v>4.1000000000003638</v>
      </c>
      <c r="AF667" s="105"/>
      <c r="AG667" s="105"/>
      <c r="AH667" s="106" t="str">
        <f>IF(AG667-AF667=0,"",AG667-AF667)</f>
        <v/>
      </c>
      <c r="AI667" s="105">
        <v>165</v>
      </c>
      <c r="AJ667" s="105">
        <v>45</v>
      </c>
      <c r="AK667" s="105">
        <v>35</v>
      </c>
      <c r="AL667" s="105">
        <v>50</v>
      </c>
      <c r="AM667" s="106">
        <f>IF((AK667+AJ667)-AL667=0,"",(AK667+AJ667)-AL667)</f>
        <v>30</v>
      </c>
      <c r="AN667" s="120">
        <f>IF(OR(AM667="",V667="",V667=0),"",ROUND(AM667/V667,2))</f>
        <v>4.84</v>
      </c>
      <c r="AO667" s="105"/>
      <c r="AP667" s="105"/>
      <c r="AQ667" s="105"/>
      <c r="AR667" s="105"/>
      <c r="AS667" s="189">
        <f>IFERROR(IF(OR(V667="",AE667="",V667&lt;=0,AE667&lt;0),"",AE667/V667),"")</f>
        <v>0.66129032258072329</v>
      </c>
      <c r="AT667" s="105" t="s">
        <v>233</v>
      </c>
      <c r="AU667" s="105" t="s">
        <v>232</v>
      </c>
      <c r="AV667" s="105" t="s">
        <v>220</v>
      </c>
      <c r="AW667" s="105"/>
      <c r="AX667" s="105"/>
      <c r="AY667" s="105"/>
      <c r="AZ667" s="105"/>
    </row>
    <row r="668" spans="2:52" ht="42" hidden="1" customHeight="1" thickBot="1" x14ac:dyDescent="0.3">
      <c r="B668" s="216">
        <v>46308</v>
      </c>
      <c r="C668" s="215" t="s">
        <v>59</v>
      </c>
      <c r="D668" s="215">
        <v>1</v>
      </c>
      <c r="E668" s="215" t="s">
        <v>231</v>
      </c>
      <c r="F668" s="215" t="s">
        <v>221</v>
      </c>
      <c r="G668" s="215"/>
      <c r="H668" s="215" t="s">
        <v>230</v>
      </c>
      <c r="I668" s="215"/>
      <c r="J668" s="215"/>
      <c r="K668" s="215" t="s">
        <v>229</v>
      </c>
      <c r="L668" s="215"/>
      <c r="M668" s="215"/>
      <c r="N668" s="215">
        <v>4</v>
      </c>
      <c r="O668" s="215">
        <v>196</v>
      </c>
      <c r="P668" s="206"/>
      <c r="Q668" s="205"/>
      <c r="R668" s="204"/>
      <c r="S668" s="204">
        <f>'INFORME DIARIO MAQUINARIA'!$R668-'INFORME DIARIO MAQUINARIA'!$Q668</f>
        <v>0</v>
      </c>
      <c r="T668" s="214"/>
      <c r="U668" s="105"/>
      <c r="V668" s="106" t="str">
        <f>IF(U668-T668=0,"",U668-T668)</f>
        <v/>
      </c>
      <c r="W668" s="105">
        <v>155592</v>
      </c>
      <c r="X668" s="105">
        <v>155619</v>
      </c>
      <c r="Y668" s="106">
        <f>IF(X668-W668=0,"",X668-W668)</f>
        <v>27</v>
      </c>
      <c r="Z668" s="106"/>
      <c r="AA668" s="106"/>
      <c r="AB668" s="106">
        <f>'INFORME DIARIO MAQUINARIA'!$AA668-'INFORME DIARIO MAQUINARIA'!$Z668</f>
        <v>0</v>
      </c>
      <c r="AC668" s="105"/>
      <c r="AD668" s="105"/>
      <c r="AE668" s="105"/>
      <c r="AF668" s="105">
        <v>155605</v>
      </c>
      <c r="AG668" s="105">
        <v>155608</v>
      </c>
      <c r="AH668" s="106">
        <f>IF(AG668-AF668=0,"",AG668-AF668)</f>
        <v>3</v>
      </c>
      <c r="AI668" s="105">
        <v>305</v>
      </c>
      <c r="AJ668" s="105"/>
      <c r="AK668" s="105">
        <v>220</v>
      </c>
      <c r="AL668" s="105">
        <v>210</v>
      </c>
      <c r="AM668" s="106">
        <f>IF((AK668+AJ668)-AL668=0,"",(AK668+AJ668)-AL668)</f>
        <v>10</v>
      </c>
      <c r="AN668" s="151"/>
      <c r="AO668" s="106">
        <f>IF(OR(Y668="",AM668="",AM668=0),"",ROUND(Y668/AM668,2))</f>
        <v>2.7</v>
      </c>
      <c r="AP668" s="106">
        <f>IF(OR(AM668="",Y668="",Y668=0),"",ROUND(AM668/Y668,2))</f>
        <v>0.37</v>
      </c>
      <c r="AQ668" s="105"/>
      <c r="AR668" s="106">
        <f>IF(OR('INFORME DIARIO MAQUINARIA'!$O668="",'INFORME DIARIO MAQUINARIA'!$AH668="",'INFORME DIARIO MAQUINARIA'!$AH668=0),"",ROUND('INFORME DIARIO MAQUINARIA'!$O668/'INFORME DIARIO MAQUINARIA'!$AH668,1))</f>
        <v>65.3</v>
      </c>
      <c r="AS668" s="129"/>
      <c r="AT668" s="105"/>
      <c r="AU668" s="105" t="s">
        <v>133</v>
      </c>
      <c r="AV668" s="105" t="s">
        <v>220</v>
      </c>
      <c r="AW668" s="105"/>
      <c r="AX668" s="105"/>
      <c r="AY668" s="105"/>
      <c r="AZ668" s="105"/>
    </row>
    <row r="669" spans="2:52" ht="93.75" hidden="1" customHeight="1" x14ac:dyDescent="0.25">
      <c r="B669" s="213">
        <v>46308</v>
      </c>
      <c r="C669" s="212" t="s">
        <v>59</v>
      </c>
      <c r="D669" s="212">
        <v>1</v>
      </c>
      <c r="E669" s="212" t="s">
        <v>76</v>
      </c>
      <c r="F669" s="212" t="s">
        <v>75</v>
      </c>
      <c r="G669" s="212"/>
      <c r="H669" s="212"/>
      <c r="I669" s="212"/>
      <c r="J669" s="212" t="s">
        <v>115</v>
      </c>
      <c r="K669" s="212" t="s">
        <v>194</v>
      </c>
      <c r="L669" s="212"/>
      <c r="M669" s="212"/>
      <c r="N669" s="212">
        <v>1</v>
      </c>
      <c r="O669" s="212"/>
      <c r="P669" s="211"/>
      <c r="Q669" s="205"/>
      <c r="R669" s="204"/>
      <c r="S669" s="204">
        <f>'INFORME DIARIO MAQUINARIA'!$R669-'INFORME DIARIO MAQUINARIA'!$Q669</f>
        <v>0</v>
      </c>
      <c r="T669" s="203"/>
      <c r="U669" s="106"/>
      <c r="V669" s="106" t="str">
        <f>IF(U669-T669=0,"",U669-T669)</f>
        <v/>
      </c>
      <c r="W669" s="106">
        <v>272483</v>
      </c>
      <c r="X669" s="106">
        <v>272522</v>
      </c>
      <c r="Y669" s="106">
        <f>IF(X669-W669=0,"",X669-W669)</f>
        <v>39</v>
      </c>
      <c r="Z669" s="106"/>
      <c r="AA669" s="106"/>
      <c r="AB669" s="106">
        <f>'INFORME DIARIO MAQUINARIA'!$AA669-'INFORME DIARIO MAQUINARIA'!$Z669</f>
        <v>0</v>
      </c>
      <c r="AC669" s="106"/>
      <c r="AD669" s="106"/>
      <c r="AE669" s="106" t="str">
        <f>IF(AD669-AC669=0,"",AD669-AC669)</f>
        <v/>
      </c>
      <c r="AF669" s="106"/>
      <c r="AG669" s="106"/>
      <c r="AH669" s="106" t="str">
        <f>IF(AG669-AF669=0,"",AG669-AF669)</f>
        <v/>
      </c>
      <c r="AI669" s="106">
        <v>200</v>
      </c>
      <c r="AJ669" s="106"/>
      <c r="AK669" s="106">
        <v>82</v>
      </c>
      <c r="AL669" s="106">
        <v>75</v>
      </c>
      <c r="AM669" s="106">
        <f>IF((AK669+AJ669)-AL669=0,"",(AK669+AJ669)-AL669)</f>
        <v>7</v>
      </c>
      <c r="AN669" s="120"/>
      <c r="AO669" s="106">
        <f>IF(OR(Y669="",AM669="",AM669=0),"",ROUND(Y669/AM669,2))</f>
        <v>5.57</v>
      </c>
      <c r="AP669" s="106">
        <f>IF(OR(AM669="",Y669="",Y669=0),"",ROUND(AM669/Y669,2))</f>
        <v>0.18</v>
      </c>
      <c r="AQ669" s="106" t="str">
        <f>IF(OR(L669="",V669="",V669=0),"",ROUND(L669/V669,1))</f>
        <v/>
      </c>
      <c r="AR669" s="106" t="str">
        <f>IF(OR('INFORME DIARIO MAQUINARIA'!$O669="",'INFORME DIARIO MAQUINARIA'!$AH669="",'INFORME DIARIO MAQUINARIA'!$AH669=0),"",ROUND('INFORME DIARIO MAQUINARIA'!$O669/'INFORME DIARIO MAQUINARIA'!$AH669,1))</f>
        <v/>
      </c>
      <c r="AS669" s="189" t="str">
        <f>IFERROR(IF(OR(V669="",AE669="",V669&lt;=0,AE669&lt;0),"",AE669/V669),"")</f>
        <v/>
      </c>
      <c r="AT669" s="106"/>
      <c r="AU669" s="106"/>
      <c r="AV669" s="106"/>
      <c r="AW669" s="106"/>
      <c r="AX669" s="106"/>
      <c r="AY669" s="106"/>
      <c r="AZ669" s="121"/>
    </row>
    <row r="670" spans="2:52" ht="45.75" hidden="1" customHeight="1" x14ac:dyDescent="0.25">
      <c r="B670" s="210">
        <v>46308</v>
      </c>
      <c r="C670" s="201" t="s">
        <v>59</v>
      </c>
      <c r="D670" s="201">
        <v>1</v>
      </c>
      <c r="E670" s="201" t="s">
        <v>131</v>
      </c>
      <c r="F670" s="201" t="s">
        <v>130</v>
      </c>
      <c r="G670" s="201"/>
      <c r="H670" s="201"/>
      <c r="I670" s="201"/>
      <c r="J670" s="201"/>
      <c r="K670" s="201" t="s">
        <v>223</v>
      </c>
      <c r="L670" s="201"/>
      <c r="M670" s="201"/>
      <c r="N670" s="201">
        <v>1</v>
      </c>
      <c r="O670" s="201"/>
      <c r="P670" s="209"/>
      <c r="Q670" s="205"/>
      <c r="R670" s="204"/>
      <c r="S670" s="204">
        <f>'INFORME DIARIO MAQUINARIA'!$R670-'INFORME DIARIO MAQUINARIA'!$Q670</f>
        <v>0</v>
      </c>
      <c r="T670" s="203"/>
      <c r="U670" s="106"/>
      <c r="V670" s="106" t="str">
        <f>IF(U670-T670=0,"",U670-T670)</f>
        <v/>
      </c>
      <c r="W670" s="106">
        <v>17071</v>
      </c>
      <c r="X670" s="106">
        <v>17115</v>
      </c>
      <c r="Y670" s="106">
        <f>IF(X670-W670=0,"",X670-W670)</f>
        <v>44</v>
      </c>
      <c r="Z670" s="106"/>
      <c r="AA670" s="106"/>
      <c r="AB670" s="106">
        <f>'INFORME DIARIO MAQUINARIA'!$AA670-'INFORME DIARIO MAQUINARIA'!$Z670</f>
        <v>0</v>
      </c>
      <c r="AC670" s="106"/>
      <c r="AD670" s="106"/>
      <c r="AE670" s="106" t="str">
        <f>IF(AD670-AC670=0,"",AD670-AC670)</f>
        <v/>
      </c>
      <c r="AF670" s="106">
        <v>17080</v>
      </c>
      <c r="AG670" s="106">
        <v>17104</v>
      </c>
      <c r="AH670" s="106">
        <f>IF(AG670-AF670=0,"",AG670-AF670)</f>
        <v>24</v>
      </c>
      <c r="AI670" s="106">
        <v>230</v>
      </c>
      <c r="AJ670" s="106"/>
      <c r="AK670" s="106">
        <v>180</v>
      </c>
      <c r="AL670" s="106">
        <v>158</v>
      </c>
      <c r="AM670" s="106">
        <f>IF((AK670+AJ670)-AL670=0,"",(AK670+AJ670)-AL670)</f>
        <v>22</v>
      </c>
      <c r="AN670" s="120" t="str">
        <f>IF(OR(AM670="",V670="",V670=0),"",ROUND(AM670/V670,2))</f>
        <v/>
      </c>
      <c r="AO670" s="106">
        <f>IF(OR(Y670="",AM670="",AM670=0),"",ROUND(Y670/AM670,2))</f>
        <v>2</v>
      </c>
      <c r="AP670" s="106">
        <f>IF(OR(AM670="",Y670="",Y670=0),"",ROUND(AM670/Y670,2))</f>
        <v>0.5</v>
      </c>
      <c r="AQ670" s="106" t="str">
        <f>IF(OR(L670="",V670="",V670=0),"",ROUND(L670/V670,1))</f>
        <v/>
      </c>
      <c r="AR670" s="106" t="str">
        <f>IF(OR('INFORME DIARIO MAQUINARIA'!$O670="",'INFORME DIARIO MAQUINARIA'!$AH670="",'INFORME DIARIO MAQUINARIA'!$AH670=0),"",ROUND('INFORME DIARIO MAQUINARIA'!$O670/'INFORME DIARIO MAQUINARIA'!$AH670,1))</f>
        <v/>
      </c>
      <c r="AS670" s="189" t="str">
        <f>IFERROR(IF(OR(V670="",AE670="",V670&lt;=0,AE670&lt;0),"",AE670/V670),"")</f>
        <v/>
      </c>
      <c r="AT670" s="106"/>
      <c r="AU670" s="106"/>
      <c r="AV670" s="106"/>
      <c r="AW670" s="106"/>
      <c r="AX670" s="106"/>
      <c r="AY670" s="106"/>
      <c r="AZ670" s="121"/>
    </row>
    <row r="671" spans="2:52" ht="48" hidden="1" customHeight="1" thickBot="1" x14ac:dyDescent="0.3">
      <c r="B671" s="210">
        <v>46308</v>
      </c>
      <c r="C671" s="201" t="s">
        <v>59</v>
      </c>
      <c r="D671" s="201">
        <v>1</v>
      </c>
      <c r="E671" s="201" t="s">
        <v>228</v>
      </c>
      <c r="F671" s="201" t="s">
        <v>227</v>
      </c>
      <c r="G671" s="201"/>
      <c r="H671" s="201"/>
      <c r="I671" s="201"/>
      <c r="J671" s="201"/>
      <c r="K671" s="201" t="s">
        <v>226</v>
      </c>
      <c r="L671" s="201"/>
      <c r="M671" s="201"/>
      <c r="N671" s="201">
        <v>1</v>
      </c>
      <c r="O671" s="201"/>
      <c r="P671" s="209"/>
      <c r="Q671" s="205"/>
      <c r="R671" s="204"/>
      <c r="S671" s="204">
        <f>'INFORME DIARIO MAQUINARIA'!$R671-'INFORME DIARIO MAQUINARIA'!$Q671</f>
        <v>0</v>
      </c>
      <c r="T671" s="203"/>
      <c r="U671" s="106"/>
      <c r="V671" s="106" t="str">
        <f>IF(U671-T671=0,"",U671-T671)</f>
        <v/>
      </c>
      <c r="W671" s="106">
        <v>156425</v>
      </c>
      <c r="X671" s="106">
        <v>156503</v>
      </c>
      <c r="Y671" s="106">
        <f>IF(X671-W671=0,"",X671-W671)</f>
        <v>78</v>
      </c>
      <c r="Z671" s="106"/>
      <c r="AA671" s="106"/>
      <c r="AB671" s="106">
        <f>'INFORME DIARIO MAQUINARIA'!$AA671-'INFORME DIARIO MAQUINARIA'!$Z671</f>
        <v>0</v>
      </c>
      <c r="AC671" s="106"/>
      <c r="AD671" s="106"/>
      <c r="AE671" s="106" t="str">
        <f>IF(AD671-AC671=0,"",AD671-AC671)</f>
        <v/>
      </c>
      <c r="AF671" s="106"/>
      <c r="AG671" s="106"/>
      <c r="AH671" s="106" t="str">
        <f>IF(AG671-AF671=0,"",AG671-AF671)</f>
        <v/>
      </c>
      <c r="AI671" s="106">
        <v>305</v>
      </c>
      <c r="AJ671" s="106"/>
      <c r="AK671" s="106">
        <v>150</v>
      </c>
      <c r="AL671" s="106">
        <v>118</v>
      </c>
      <c r="AM671" s="106">
        <f>IF((AK671+AJ671)-AL671=0,"",(AK671+AJ671)-AL671)</f>
        <v>32</v>
      </c>
      <c r="AN671" s="120" t="str">
        <f>IF(OR(AM671="",V671="",V671=0),"",ROUND(AM671/V671,2))</f>
        <v/>
      </c>
      <c r="AO671" s="106">
        <f>IF(OR(Y671="",AM671="",AM671=0),"",ROUND(Y671/AM671,2))</f>
        <v>2.44</v>
      </c>
      <c r="AP671" s="106">
        <f>IF(OR(AM671="",Y671="",Y671=0),"",ROUND(AM671/Y671,2))</f>
        <v>0.41</v>
      </c>
      <c r="AQ671" s="106" t="str">
        <f>IF(OR(L671="",V671="",V671=0),"",ROUND(L671/V671,1))</f>
        <v/>
      </c>
      <c r="AR671" s="106" t="str">
        <f>IF(OR('INFORME DIARIO MAQUINARIA'!$O671="",'INFORME DIARIO MAQUINARIA'!$AH671="",'INFORME DIARIO MAQUINARIA'!$AH671=0),"",ROUND('INFORME DIARIO MAQUINARIA'!$O671/'INFORME DIARIO MAQUINARIA'!$AH671,1))</f>
        <v/>
      </c>
      <c r="AS671" s="189" t="str">
        <f>IFERROR(IF(OR(V671="",AE671="",V671&lt;=0,AE671&lt;0),"",AE671/V671),"")</f>
        <v/>
      </c>
      <c r="AT671" s="106"/>
      <c r="AU671" s="106"/>
      <c r="AV671" s="106"/>
      <c r="AW671" s="106"/>
      <c r="AX671" s="106"/>
      <c r="AY671" s="106"/>
      <c r="AZ671" s="121"/>
    </row>
    <row r="672" spans="2:52" ht="60.75" hidden="1" customHeight="1" x14ac:dyDescent="0.25">
      <c r="B672" s="213">
        <v>46308</v>
      </c>
      <c r="C672" s="212" t="s">
        <v>59</v>
      </c>
      <c r="D672" s="212">
        <v>1</v>
      </c>
      <c r="E672" s="212" t="s">
        <v>104</v>
      </c>
      <c r="F672" s="212" t="s">
        <v>103</v>
      </c>
      <c r="G672" s="212">
        <v>15</v>
      </c>
      <c r="H672" s="212" t="s">
        <v>215</v>
      </c>
      <c r="I672" s="212"/>
      <c r="J672" s="212"/>
      <c r="K672" s="212" t="s">
        <v>225</v>
      </c>
      <c r="L672" s="212">
        <v>700</v>
      </c>
      <c r="M672" s="212">
        <v>48</v>
      </c>
      <c r="N672" s="212"/>
      <c r="O672" s="212"/>
      <c r="P672" s="211"/>
      <c r="Q672" s="205"/>
      <c r="R672" s="204"/>
      <c r="S672" s="204">
        <f>'INFORME DIARIO MAQUINARIA'!$R672-'INFORME DIARIO MAQUINARIA'!$Q672</f>
        <v>0</v>
      </c>
      <c r="T672" s="203">
        <v>2875</v>
      </c>
      <c r="U672" s="106">
        <v>2881.8</v>
      </c>
      <c r="V672" s="106">
        <f>IF(U672-T672=0,"",U672-T672)</f>
        <v>6.8000000000001819</v>
      </c>
      <c r="W672" s="106"/>
      <c r="X672" s="106"/>
      <c r="Y672" s="106" t="str">
        <f>IF(X672-W672=0,"",X672-W672)</f>
        <v/>
      </c>
      <c r="Z672" s="106"/>
      <c r="AA672" s="106"/>
      <c r="AB672" s="106">
        <f>'INFORME DIARIO MAQUINARIA'!$AA672-'INFORME DIARIO MAQUINARIA'!$Z672</f>
        <v>0</v>
      </c>
      <c r="AC672" s="106">
        <v>2876</v>
      </c>
      <c r="AD672" s="106">
        <v>2881</v>
      </c>
      <c r="AE672" s="106">
        <f>IF(AD672-AC672=0,"",AD672-AC672)</f>
        <v>5</v>
      </c>
      <c r="AF672" s="106"/>
      <c r="AG672" s="106"/>
      <c r="AH672" s="106" t="str">
        <f>IF(AG672-AF672=0,"",AG672-AF672)</f>
        <v/>
      </c>
      <c r="AI672" s="106">
        <v>165</v>
      </c>
      <c r="AJ672" s="106">
        <v>70</v>
      </c>
      <c r="AK672" s="106">
        <v>75</v>
      </c>
      <c r="AL672" s="106">
        <v>95</v>
      </c>
      <c r="AM672" s="106">
        <f>IF((AK672+AJ672)-AL672=0,"",(AK672+AJ672)-AL672)</f>
        <v>50</v>
      </c>
      <c r="AN672" s="120">
        <f>IF(OR(AM672="",V672="",V672=0),"",ROUND(AM672/V672,2))</f>
        <v>7.35</v>
      </c>
      <c r="AO672" s="106" t="str">
        <f>IF(OR(Y672="",AM672="",AM672=0),"",ROUND(Y672/AM672,2))</f>
        <v/>
      </c>
      <c r="AP672" s="106" t="str">
        <f>IF(OR(AM672="",Y672="",Y672=0),"",ROUND(AM672/Y672,2))</f>
        <v/>
      </c>
      <c r="AQ672" s="106">
        <f>IF(OR(L672="",V672="",V672=0),"",ROUND(L672/V672,1))</f>
        <v>102.9</v>
      </c>
      <c r="AR672" s="106" t="str">
        <f>IF(OR('INFORME DIARIO MAQUINARIA'!$O672="",'INFORME DIARIO MAQUINARIA'!$AH672="",'INFORME DIARIO MAQUINARIA'!$AH672=0),"",ROUND('INFORME DIARIO MAQUINARIA'!$O672/'INFORME DIARIO MAQUINARIA'!$AH672,1))</f>
        <v/>
      </c>
      <c r="AS672" s="189">
        <f>IFERROR(IF(OR(V672="",AE672="",V672&lt;=0,AE672&lt;0),"",AE672/V672),"")</f>
        <v>0.73529411764703911</v>
      </c>
      <c r="AT672" s="106"/>
      <c r="AU672" s="106" t="s">
        <v>133</v>
      </c>
      <c r="AV672" s="106" t="s">
        <v>180</v>
      </c>
      <c r="AW672" s="106"/>
      <c r="AX672" s="106"/>
      <c r="AY672" s="106"/>
      <c r="AZ672" s="121" t="s">
        <v>160</v>
      </c>
    </row>
    <row r="673" spans="2:53" ht="56.25" hidden="1" customHeight="1" x14ac:dyDescent="0.25">
      <c r="B673" s="210">
        <v>46308</v>
      </c>
      <c r="C673" s="201" t="s">
        <v>59</v>
      </c>
      <c r="D673" s="201">
        <v>1</v>
      </c>
      <c r="E673" s="201" t="s">
        <v>164</v>
      </c>
      <c r="F673" s="201" t="s">
        <v>169</v>
      </c>
      <c r="G673" s="201">
        <v>15</v>
      </c>
      <c r="H673" s="201" t="s">
        <v>215</v>
      </c>
      <c r="I673" s="201">
        <v>15</v>
      </c>
      <c r="J673" s="201"/>
      <c r="K673" s="201" t="s">
        <v>68</v>
      </c>
      <c r="L673" s="201">
        <v>3100</v>
      </c>
      <c r="M673" s="201"/>
      <c r="N673" s="201"/>
      <c r="O673" s="201"/>
      <c r="P673" s="209"/>
      <c r="Q673" s="205"/>
      <c r="R673" s="204"/>
      <c r="S673" s="204">
        <f>'INFORME DIARIO MAQUINARIA'!$R673-'INFORME DIARIO MAQUINARIA'!$Q673</f>
        <v>0</v>
      </c>
      <c r="T673" s="203">
        <v>8403.7000000000007</v>
      </c>
      <c r="U673" s="106">
        <v>8409.74</v>
      </c>
      <c r="V673" s="106">
        <f>IF(U673-T673=0,"",U673-T673)</f>
        <v>6.0399999999990541</v>
      </c>
      <c r="W673" s="106"/>
      <c r="X673" s="106"/>
      <c r="Y673" s="106" t="str">
        <f>IF(X673-W673=0,"",X673-W673)</f>
        <v/>
      </c>
      <c r="Z673" s="106"/>
      <c r="AA673" s="106"/>
      <c r="AB673" s="106">
        <f>'INFORME DIARIO MAQUINARIA'!$AA673-'INFORME DIARIO MAQUINARIA'!$Z673</f>
        <v>0</v>
      </c>
      <c r="AC673" s="106">
        <v>8404.0400000000009</v>
      </c>
      <c r="AD673" s="106">
        <v>8409.74</v>
      </c>
      <c r="AE673" s="106">
        <f>IF(AD673-AC673=0,"",AD673-AC673)</f>
        <v>5.6999999999989086</v>
      </c>
      <c r="AF673" s="106"/>
      <c r="AG673" s="106"/>
      <c r="AH673" s="106" t="str">
        <f>IF(AG673-AF673=0,"",AG673-AF673)</f>
        <v/>
      </c>
      <c r="AI673" s="106">
        <v>350</v>
      </c>
      <c r="AJ673" s="106">
        <v>200</v>
      </c>
      <c r="AK673" s="106">
        <v>85</v>
      </c>
      <c r="AL673" s="106">
        <v>190</v>
      </c>
      <c r="AM673" s="106">
        <f>IF((AK673+AJ673)-AL673=0,"",(AK673+AJ673)-AL673)</f>
        <v>95</v>
      </c>
      <c r="AN673" s="151">
        <f>IF(OR(AM673="",V673="",V673=0),"",ROUND(AM673/V673,2))</f>
        <v>15.73</v>
      </c>
      <c r="AO673" s="105" t="str">
        <f>IF(OR(Y673="",AM673="",AM673=0),"",ROUND(Y673/AM673,2))</f>
        <v/>
      </c>
      <c r="AP673" s="199" t="str">
        <f>IF(OR(AM673="",Y673="",Y673=0),"",ROUND(AM673/Y673,2))</f>
        <v/>
      </c>
      <c r="AQ673" s="106">
        <f>IF(OR(L673="",V673="",V673=0),"",ROUND(L673/V673,1))</f>
        <v>513.20000000000005</v>
      </c>
      <c r="AR673" s="106" t="str">
        <f>IF(OR('INFORME DIARIO MAQUINARIA'!$O673="",'INFORME DIARIO MAQUINARIA'!$AH673="",'INFORME DIARIO MAQUINARIA'!$AH673=0),"",ROUND('INFORME DIARIO MAQUINARIA'!$O673/'INFORME DIARIO MAQUINARIA'!$AH673,1))</f>
        <v/>
      </c>
      <c r="AS673" s="189">
        <f>IFERROR(IF(OR(V673="",AE673="",V673&lt;=0,AE673&lt;0),"",AE673/V673),"")</f>
        <v>0.94370860927149025</v>
      </c>
      <c r="AT673" s="106"/>
      <c r="AU673" s="106"/>
      <c r="AV673" s="106" t="s">
        <v>140</v>
      </c>
      <c r="AW673" s="106"/>
      <c r="AX673" s="106"/>
      <c r="AY673" s="106"/>
      <c r="AZ673" s="121" t="s">
        <v>160</v>
      </c>
    </row>
    <row r="674" spans="2:53" ht="51.75" hidden="1" thickBot="1" x14ac:dyDescent="0.3">
      <c r="B674" s="208">
        <v>46308</v>
      </c>
      <c r="C674" s="207" t="s">
        <v>59</v>
      </c>
      <c r="D674" s="207">
        <v>1</v>
      </c>
      <c r="E674" s="207" t="s">
        <v>100</v>
      </c>
      <c r="F674" s="207" t="s">
        <v>99</v>
      </c>
      <c r="G674" s="207">
        <v>15</v>
      </c>
      <c r="H674" s="207" t="s">
        <v>215</v>
      </c>
      <c r="I674" s="207">
        <v>15</v>
      </c>
      <c r="J674" s="207"/>
      <c r="K674" s="207" t="s">
        <v>157</v>
      </c>
      <c r="L674" s="207"/>
      <c r="M674" s="207"/>
      <c r="N674" s="207">
        <v>4</v>
      </c>
      <c r="O674" s="207">
        <v>48</v>
      </c>
      <c r="P674" s="206"/>
      <c r="Q674" s="205"/>
      <c r="R674" s="204"/>
      <c r="S674" s="204">
        <f>'INFORME DIARIO MAQUINARIA'!$R674-'INFORME DIARIO MAQUINARIA'!$Q674</f>
        <v>0</v>
      </c>
      <c r="T674" s="203"/>
      <c r="U674" s="106"/>
      <c r="V674" s="106" t="str">
        <f>IF(U674-T674=0,"",U674-T674)</f>
        <v/>
      </c>
      <c r="W674" s="202">
        <v>19412</v>
      </c>
      <c r="X674" s="100">
        <v>19444</v>
      </c>
      <c r="Y674" s="106">
        <f>IF(X674-W674=0,"",X674-W674)</f>
        <v>32</v>
      </c>
      <c r="Z674" s="106"/>
      <c r="AA674" s="106"/>
      <c r="AB674" s="106">
        <f>'INFORME DIARIO MAQUINARIA'!$AA674-'INFORME DIARIO MAQUINARIA'!$Z674</f>
        <v>0</v>
      </c>
      <c r="AC674" s="106"/>
      <c r="AD674" s="106"/>
      <c r="AE674" s="106" t="str">
        <f>IF(AD674-AC674=0,"",AD674-AC674)</f>
        <v/>
      </c>
      <c r="AF674" s="100">
        <v>19420</v>
      </c>
      <c r="AG674" s="100">
        <v>19431</v>
      </c>
      <c r="AH674" s="106">
        <f>IF(AG674-AF674=0,"",AG674-AF674)</f>
        <v>11</v>
      </c>
      <c r="AI674" s="106">
        <v>230</v>
      </c>
      <c r="AJ674" s="106">
        <v>50</v>
      </c>
      <c r="AK674" s="106">
        <v>195</v>
      </c>
      <c r="AL674" s="106">
        <v>230</v>
      </c>
      <c r="AM674" s="121">
        <f>IF((AK674+AJ674)-AL674=0,"",(AK674+AJ674)-AL674)</f>
        <v>15</v>
      </c>
      <c r="AN674" s="151" t="str">
        <f>IF(OR(AM674="",V674="",V674=0),"",ROUND(AM674/V674,2))</f>
        <v/>
      </c>
      <c r="AO674" s="105">
        <f>IF(OR(Y674="",AM674="",AM674=0),"",ROUND(Y674/AM674,2))</f>
        <v>2.13</v>
      </c>
      <c r="AP674" s="199">
        <f>IF(OR(AM674="",Y674="",Y674=0),"",ROUND(AM674/Y674,2))</f>
        <v>0.47</v>
      </c>
      <c r="AQ674" s="106" t="str">
        <f>IF(OR(L674="",V674="",V674=0),"",ROUND(L674/V674,1))</f>
        <v/>
      </c>
      <c r="AR674" s="106">
        <f>IF(OR('INFORME DIARIO MAQUINARIA'!$O674="",'INFORME DIARIO MAQUINARIA'!$AH674="",'INFORME DIARIO MAQUINARIA'!$AH674=0),"",ROUND('INFORME DIARIO MAQUINARIA'!$O674/'INFORME DIARIO MAQUINARIA'!$AH674,1))</f>
        <v>4.4000000000000004</v>
      </c>
      <c r="AS674" s="189" t="str">
        <f>IFERROR(IF(OR(V674="",AE674="",V674&lt;=0,AE674&lt;0),"",AE674/V674),"")</f>
        <v/>
      </c>
      <c r="AT674" s="106" t="s">
        <v>224</v>
      </c>
      <c r="AU674" s="106" t="s">
        <v>133</v>
      </c>
      <c r="AV674" s="106" t="s">
        <v>180</v>
      </c>
      <c r="AW674" s="106"/>
      <c r="AX674" s="106"/>
      <c r="AY674" s="106"/>
      <c r="AZ674" s="121" t="s">
        <v>160</v>
      </c>
    </row>
    <row r="675" spans="2:53" ht="48.75" hidden="1" customHeight="1" thickBot="1" x14ac:dyDescent="0.3">
      <c r="B675" s="194">
        <v>46309</v>
      </c>
      <c r="C675" s="113" t="s">
        <v>57</v>
      </c>
      <c r="D675" s="113">
        <v>1</v>
      </c>
      <c r="E675" s="113" t="s">
        <v>131</v>
      </c>
      <c r="F675" s="113" t="s">
        <v>130</v>
      </c>
      <c r="G675" s="113"/>
      <c r="H675" s="113"/>
      <c r="I675" s="113"/>
      <c r="J675" s="113"/>
      <c r="K675" s="113" t="s">
        <v>223</v>
      </c>
      <c r="L675" s="113"/>
      <c r="M675" s="113"/>
      <c r="N675" s="113">
        <v>1</v>
      </c>
      <c r="O675" s="113"/>
      <c r="P675" s="112"/>
      <c r="Q675" s="144"/>
      <c r="S675" s="59">
        <f>'INFORME DIARIO MAQUINARIA'!$R675-'INFORME DIARIO MAQUINARIA'!$Q675</f>
        <v>0</v>
      </c>
      <c r="T675" s="191"/>
      <c r="U675" s="105"/>
      <c r="V675" s="106" t="str">
        <f>IF(U675-T675=0,"",U675-T675)</f>
        <v/>
      </c>
      <c r="W675" s="105">
        <v>17115</v>
      </c>
      <c r="X675" s="105">
        <v>17146</v>
      </c>
      <c r="Y675" s="106">
        <f>IF(X675-W675=0,"",X675-W675)</f>
        <v>31</v>
      </c>
      <c r="Z675" s="106"/>
      <c r="AA675" s="106"/>
      <c r="AB675" s="106">
        <f>'INFORME DIARIO MAQUINARIA'!$AA675-'INFORME DIARIO MAQUINARIA'!$Z675</f>
        <v>0</v>
      </c>
      <c r="AC675" s="105"/>
      <c r="AD675" s="105"/>
      <c r="AE675" s="106" t="str">
        <f>IF(AD675-AC675=0,"",AD675-AC675)</f>
        <v/>
      </c>
      <c r="AF675" s="105"/>
      <c r="AG675" s="105"/>
      <c r="AH675" s="106" t="str">
        <f>IF(AG675-AF675=0,"",AG675-AF675)</f>
        <v/>
      </c>
      <c r="AI675" s="105">
        <v>230</v>
      </c>
      <c r="AJ675" s="105"/>
      <c r="AK675" s="105">
        <v>158</v>
      </c>
      <c r="AL675" s="105">
        <v>145</v>
      </c>
      <c r="AM675" s="106">
        <f>IF((AK675+AJ675)-AL675=0,"",(AK675+AJ675)-AL675)</f>
        <v>13</v>
      </c>
      <c r="AN675" s="105"/>
      <c r="AO675" s="106">
        <f>IF(OR(Y675="",AM675="",AM675=0),"",ROUND(Y675/AM675,2))</f>
        <v>2.38</v>
      </c>
      <c r="AP675" s="106">
        <f>IF(OR(AM675="",Y675="",Y675=0),"",ROUND(AM675/Y675,2))</f>
        <v>0.42</v>
      </c>
      <c r="AQ675" s="105"/>
      <c r="AR675" s="106" t="str">
        <f>IF(OR('INFORME DIARIO MAQUINARIA'!$O675="",'INFORME DIARIO MAQUINARIA'!$AH675="",'INFORME DIARIO MAQUINARIA'!$AH675=0),"",ROUND('INFORME DIARIO MAQUINARIA'!$O675/'INFORME DIARIO MAQUINARIA'!$AH675,1))</f>
        <v/>
      </c>
      <c r="AS675" s="129"/>
      <c r="AT675" s="105"/>
      <c r="AU675" s="105" t="s">
        <v>133</v>
      </c>
      <c r="AV675" s="105"/>
      <c r="AW675" s="105"/>
      <c r="AX675" s="105"/>
      <c r="AY675" s="105"/>
      <c r="AZ675" s="105"/>
      <c r="BA675" s="99"/>
    </row>
    <row r="676" spans="2:53" ht="43.5" hidden="1" customHeight="1" x14ac:dyDescent="0.25">
      <c r="B676" s="150">
        <v>46309</v>
      </c>
      <c r="C676" s="126" t="s">
        <v>219</v>
      </c>
      <c r="D676" s="126">
        <v>1</v>
      </c>
      <c r="E676" s="126" t="s">
        <v>155</v>
      </c>
      <c r="F676" s="126" t="s">
        <v>81</v>
      </c>
      <c r="G676" s="126"/>
      <c r="H676" s="126"/>
      <c r="I676" s="126"/>
      <c r="J676" s="126"/>
      <c r="K676" s="126" t="s">
        <v>218</v>
      </c>
      <c r="L676" s="126"/>
      <c r="M676" s="126"/>
      <c r="N676" s="126">
        <v>1</v>
      </c>
      <c r="O676" s="126"/>
      <c r="P676" s="125"/>
      <c r="Q676" s="144"/>
      <c r="S676" s="59">
        <f>'INFORME DIARIO MAQUINARIA'!$R676-'INFORME DIARIO MAQUINARIA'!$Q676</f>
        <v>0</v>
      </c>
      <c r="T676" s="191"/>
      <c r="U676" s="105"/>
      <c r="V676" s="106" t="str">
        <f>IF(U676-T676=0,"",U676-T676)</f>
        <v/>
      </c>
      <c r="W676" s="105">
        <v>208590</v>
      </c>
      <c r="X676" s="105">
        <v>208614</v>
      </c>
      <c r="Y676" s="106">
        <f>IF(X676-W676=0,"",X676-W676)</f>
        <v>24</v>
      </c>
      <c r="Z676" s="106"/>
      <c r="AA676" s="106"/>
      <c r="AB676" s="106">
        <f>'INFORME DIARIO MAQUINARIA'!$AA676-'INFORME DIARIO MAQUINARIA'!$Z676</f>
        <v>0</v>
      </c>
      <c r="AC676" s="105"/>
      <c r="AD676" s="105"/>
      <c r="AE676" s="106" t="str">
        <f>IF(AD676-AC676=0,"",AD676-AC676)</f>
        <v/>
      </c>
      <c r="AF676" s="105"/>
      <c r="AG676" s="105"/>
      <c r="AH676" s="105"/>
      <c r="AI676" s="105">
        <v>200</v>
      </c>
      <c r="AJ676" s="105"/>
      <c r="AK676" s="105">
        <v>55</v>
      </c>
      <c r="AL676" s="105">
        <v>45</v>
      </c>
      <c r="AM676" s="106">
        <f>IF((AK676+AJ676)-AL676=0,"",(AK676+AJ676)-AL676)</f>
        <v>10</v>
      </c>
      <c r="AN676" s="105"/>
      <c r="AO676" s="106">
        <f>IF(OR(Y676="",AM676="",AM676=0),"",ROUND(Y676/AM676,2))</f>
        <v>2.4</v>
      </c>
      <c r="AP676" s="106">
        <f>IF(OR(AM676="",Y676="",Y676=0),"",ROUND(AM676/Y676,2))</f>
        <v>0.42</v>
      </c>
      <c r="AQ676" s="105"/>
      <c r="AR676" s="105"/>
      <c r="AS676" s="129"/>
      <c r="AT676" s="105"/>
      <c r="AU676" s="105" t="s">
        <v>133</v>
      </c>
      <c r="AV676" s="105"/>
      <c r="AW676" s="105"/>
      <c r="AX676" s="105"/>
      <c r="AY676" s="105"/>
      <c r="AZ676" s="105"/>
      <c r="BA676" s="99"/>
    </row>
    <row r="677" spans="2:53" ht="42" hidden="1" customHeight="1" x14ac:dyDescent="0.25">
      <c r="B677" s="166">
        <v>46309</v>
      </c>
      <c r="C677" s="59" t="s">
        <v>222</v>
      </c>
      <c r="D677" s="59">
        <v>1</v>
      </c>
      <c r="E677" s="59" t="s">
        <v>76</v>
      </c>
      <c r="F677" s="59" t="s">
        <v>75</v>
      </c>
      <c r="G677" s="59"/>
      <c r="H677" s="59"/>
      <c r="I677" s="59"/>
      <c r="J677" s="59" t="s">
        <v>92</v>
      </c>
      <c r="K677" s="59" t="s">
        <v>218</v>
      </c>
      <c r="L677" s="59"/>
      <c r="M677" s="59"/>
      <c r="N677" s="59">
        <v>1</v>
      </c>
      <c r="O677" s="59"/>
      <c r="P677" s="115"/>
      <c r="Q677" s="144"/>
      <c r="S677" s="59">
        <f>'INFORME DIARIO MAQUINARIA'!$R677-'INFORME DIARIO MAQUINARIA'!$Q677</f>
        <v>0</v>
      </c>
      <c r="T677" s="191"/>
      <c r="U677" s="105"/>
      <c r="V677" s="106" t="str">
        <f>IF(U677-T677=0,"",U677-T677)</f>
        <v/>
      </c>
      <c r="W677" s="105">
        <v>272522</v>
      </c>
      <c r="X677" s="105">
        <v>272558</v>
      </c>
      <c r="Y677" s="106">
        <f>IF(X677-W677=0,"",X677-W677)</f>
        <v>36</v>
      </c>
      <c r="Z677" s="106"/>
      <c r="AA677" s="106"/>
      <c r="AB677" s="106">
        <f>'INFORME DIARIO MAQUINARIA'!$AA677-'INFORME DIARIO MAQUINARIA'!$Z677</f>
        <v>0</v>
      </c>
      <c r="AC677" s="105"/>
      <c r="AD677" s="105"/>
      <c r="AE677" s="106" t="str">
        <f>IF(AD677-AC677=0,"",AD677-AC677)</f>
        <v/>
      </c>
      <c r="AF677" s="105"/>
      <c r="AG677" s="105"/>
      <c r="AH677" s="105"/>
      <c r="AI677" s="106">
        <v>200</v>
      </c>
      <c r="AJ677" s="105"/>
      <c r="AK677" s="105">
        <v>75</v>
      </c>
      <c r="AL677" s="105">
        <v>67</v>
      </c>
      <c r="AM677" s="106">
        <f>IF((AK677+AJ677)-AL677=0,"",(AK677+AJ677)-AL677)</f>
        <v>8</v>
      </c>
      <c r="AN677" s="105"/>
      <c r="AO677" s="106">
        <f>IF(OR(Y677="",AM677="",AM677=0),"",ROUND(Y677/AM677,2))</f>
        <v>4.5</v>
      </c>
      <c r="AP677" s="106">
        <f>IF(OR(AM677="",Y677="",Y677=0),"",ROUND(AM677/Y677,2))</f>
        <v>0.22</v>
      </c>
      <c r="AQ677" s="105"/>
      <c r="AR677" s="105"/>
      <c r="AS677" s="129"/>
      <c r="AT677" s="105"/>
      <c r="AU677" s="105"/>
      <c r="AV677" s="105"/>
      <c r="AW677" s="105"/>
      <c r="AX677" s="105"/>
      <c r="AY677" s="105"/>
      <c r="AZ677" s="105"/>
      <c r="BA677" s="99"/>
    </row>
    <row r="678" spans="2:53" ht="36.75" hidden="1" customHeight="1" thickBot="1" x14ac:dyDescent="0.3">
      <c r="B678" s="147">
        <v>46309</v>
      </c>
      <c r="C678" s="123" t="s">
        <v>57</v>
      </c>
      <c r="D678" s="123">
        <v>1</v>
      </c>
      <c r="E678" s="123" t="s">
        <v>195</v>
      </c>
      <c r="F678" s="123" t="s">
        <v>221</v>
      </c>
      <c r="G678" s="123"/>
      <c r="H678" s="123"/>
      <c r="I678" s="123"/>
      <c r="J678" s="123"/>
      <c r="K678" s="123" t="s">
        <v>218</v>
      </c>
      <c r="L678" s="123"/>
      <c r="M678" s="123"/>
      <c r="N678" s="123">
        <v>1</v>
      </c>
      <c r="O678" s="123"/>
      <c r="P678" s="122"/>
      <c r="Q678" s="144"/>
      <c r="S678" s="59">
        <f>'INFORME DIARIO MAQUINARIA'!$R678-'INFORME DIARIO MAQUINARIA'!$Q678</f>
        <v>0</v>
      </c>
      <c r="T678" s="195"/>
      <c r="U678" s="121"/>
      <c r="V678" s="106" t="str">
        <f>IF(U678-T678=0,"",U678-T678)</f>
        <v/>
      </c>
      <c r="W678" s="121">
        <v>22486</v>
      </c>
      <c r="X678" s="121">
        <v>22514</v>
      </c>
      <c r="Y678" s="106">
        <f>IF(X678-W678=0,"",X678-W678)</f>
        <v>28</v>
      </c>
      <c r="Z678" s="106"/>
      <c r="AA678" s="106"/>
      <c r="AB678" s="106">
        <f>'INFORME DIARIO MAQUINARIA'!$AA678-'INFORME DIARIO MAQUINARIA'!$Z678</f>
        <v>0</v>
      </c>
      <c r="AC678" s="121"/>
      <c r="AD678" s="121"/>
      <c r="AE678" s="106" t="str">
        <f>IF(AD678-AC678=0,"",AD678-AC678)</f>
        <v/>
      </c>
      <c r="AF678" s="121"/>
      <c r="AG678" s="121"/>
      <c r="AH678" s="121"/>
      <c r="AI678" s="121">
        <v>230</v>
      </c>
      <c r="AJ678" s="121"/>
      <c r="AK678" s="121">
        <v>173</v>
      </c>
      <c r="AL678" s="121">
        <v>160</v>
      </c>
      <c r="AM678" s="106">
        <f>IF((AK678+AJ678)-AL678=0,"",(AK678+AJ678)-AL678)</f>
        <v>13</v>
      </c>
      <c r="AN678" s="121"/>
      <c r="AO678" s="106">
        <f>IF(OR(Y678="",AM678="",AM678=0),"",ROUND(Y678/AM678,2))</f>
        <v>2.15</v>
      </c>
      <c r="AP678" s="106">
        <f>IF(OR(AM678="",Y678="",Y678=0),"",ROUND(AM678/Y678,2))</f>
        <v>0.46</v>
      </c>
      <c r="AQ678" s="121"/>
      <c r="AR678" s="121"/>
      <c r="AS678" s="168"/>
      <c r="AT678" s="121"/>
      <c r="AU678" s="121" t="s">
        <v>133</v>
      </c>
      <c r="AV678" s="121"/>
      <c r="AW678" s="121"/>
      <c r="AX678" s="121"/>
      <c r="AY678" s="121"/>
      <c r="AZ678" s="121"/>
      <c r="BA678" s="99"/>
    </row>
    <row r="679" spans="2:53" ht="55.5" hidden="1" customHeight="1" x14ac:dyDescent="0.25">
      <c r="B679" s="150">
        <v>46309</v>
      </c>
      <c r="C679" s="126" t="s">
        <v>57</v>
      </c>
      <c r="D679" s="126">
        <v>1</v>
      </c>
      <c r="E679" s="126" t="s">
        <v>164</v>
      </c>
      <c r="F679" s="126" t="s">
        <v>169</v>
      </c>
      <c r="G679" s="126">
        <v>15</v>
      </c>
      <c r="H679" s="126" t="s">
        <v>215</v>
      </c>
      <c r="I679" s="126"/>
      <c r="J679" s="126"/>
      <c r="K679" s="126" t="s">
        <v>68</v>
      </c>
      <c r="L679" s="126">
        <v>4550</v>
      </c>
      <c r="M679" s="126"/>
      <c r="N679" s="126"/>
      <c r="O679" s="126"/>
      <c r="P679" s="125"/>
      <c r="Q679" s="144"/>
      <c r="S679" s="59">
        <f>'INFORME DIARIO MAQUINARIA'!$R679-'INFORME DIARIO MAQUINARIA'!$Q679</f>
        <v>0</v>
      </c>
      <c r="T679" s="191">
        <v>8409.74</v>
      </c>
      <c r="U679" s="105">
        <v>8415.81</v>
      </c>
      <c r="V679" s="106">
        <f>IF(U679-T679=0,"",U679-T679)</f>
        <v>6.069999999999709</v>
      </c>
      <c r="W679" s="105"/>
      <c r="X679" s="105"/>
      <c r="Y679" s="105"/>
      <c r="Z679" s="105"/>
      <c r="AA679" s="105"/>
      <c r="AB679" s="105">
        <f>'INFORME DIARIO MAQUINARIA'!$AA679-'INFORME DIARIO MAQUINARIA'!$Z679</f>
        <v>0</v>
      </c>
      <c r="AC679" s="105">
        <v>8410.43</v>
      </c>
      <c r="AD679" s="105">
        <v>8415.49</v>
      </c>
      <c r="AE679" s="106">
        <f>IF(AD679-AC679=0,"",AD679-AC679)</f>
        <v>5.0599999999994907</v>
      </c>
      <c r="AF679" s="105"/>
      <c r="AG679" s="105"/>
      <c r="AH679" s="105"/>
      <c r="AI679" s="105">
        <v>350</v>
      </c>
      <c r="AJ679" s="105">
        <v>120</v>
      </c>
      <c r="AK679" s="105">
        <v>190</v>
      </c>
      <c r="AL679" s="105">
        <v>220</v>
      </c>
      <c r="AM679" s="106">
        <f>IF((AK679+AJ679)-AL679=0,"",(AK679+AJ679)-AL679)</f>
        <v>90</v>
      </c>
      <c r="AN679" s="151">
        <f>IF(OR(AM679="",V679="",V679=0),"",ROUND(AM679/V679,2))</f>
        <v>14.83</v>
      </c>
      <c r="AO679" s="105"/>
      <c r="AP679" s="105"/>
      <c r="AQ679" s="106">
        <f>IF(OR(L679="",V679="",V679=0),"",ROUND(L679/V679,1))</f>
        <v>749.6</v>
      </c>
      <c r="AR679" s="105"/>
      <c r="AS679" s="189">
        <f>IFERROR(IF(OR(V679="",AE679="",V679&lt;=0,AE679&lt;0),"",AE679/V679),"")</f>
        <v>0.83360790774295446</v>
      </c>
      <c r="AT679" s="105"/>
      <c r="AU679" s="105"/>
      <c r="AV679" s="105" t="s">
        <v>220</v>
      </c>
      <c r="AW679" s="105"/>
      <c r="AX679" s="105"/>
      <c r="AY679" s="105"/>
      <c r="AZ679" s="121" t="s">
        <v>160</v>
      </c>
      <c r="BA679" s="200"/>
    </row>
    <row r="680" spans="2:53" ht="51.75" hidden="1" thickBot="1" x14ac:dyDescent="0.3">
      <c r="B680" s="166">
        <v>46309</v>
      </c>
      <c r="C680" s="59" t="s">
        <v>219</v>
      </c>
      <c r="D680" s="59">
        <v>1</v>
      </c>
      <c r="E680" s="59" t="s">
        <v>104</v>
      </c>
      <c r="F680" s="59" t="s">
        <v>103</v>
      </c>
      <c r="G680" s="59">
        <v>15</v>
      </c>
      <c r="H680" s="201" t="s">
        <v>215</v>
      </c>
      <c r="I680" s="59"/>
      <c r="J680" s="59"/>
      <c r="K680" s="59" t="s">
        <v>182</v>
      </c>
      <c r="L680" s="59">
        <v>700</v>
      </c>
      <c r="M680" s="59">
        <v>108</v>
      </c>
      <c r="N680" s="59"/>
      <c r="O680" s="59"/>
      <c r="P680" s="115"/>
      <c r="Q680" s="144"/>
      <c r="S680" s="59">
        <f>'INFORME DIARIO MAQUINARIA'!$R680-'INFORME DIARIO MAQUINARIA'!$Q680</f>
        <v>0</v>
      </c>
      <c r="T680" s="191">
        <v>2881.8</v>
      </c>
      <c r="U680" s="105">
        <v>2888.4</v>
      </c>
      <c r="V680" s="106">
        <f>IF(U680-T680=0,"",U680-T680)</f>
        <v>6.5999999999999091</v>
      </c>
      <c r="W680" s="105"/>
      <c r="X680" s="105"/>
      <c r="Y680" s="105"/>
      <c r="Z680" s="105"/>
      <c r="AA680" s="105"/>
      <c r="AB680" s="105">
        <f>'INFORME DIARIO MAQUINARIA'!$AA680-'INFORME DIARIO MAQUINARIA'!$Z680</f>
        <v>0</v>
      </c>
      <c r="AC680" s="105">
        <v>2882.9</v>
      </c>
      <c r="AD680" s="105">
        <v>2887.9</v>
      </c>
      <c r="AE680" s="106">
        <f>IF(AD680-AC680=0,"",AD680-AC680)</f>
        <v>5</v>
      </c>
      <c r="AF680" s="105"/>
      <c r="AG680" s="105"/>
      <c r="AH680" s="105"/>
      <c r="AI680" s="105">
        <v>165</v>
      </c>
      <c r="AJ680" s="105">
        <v>30</v>
      </c>
      <c r="AK680" s="105">
        <v>95</v>
      </c>
      <c r="AL680" s="105">
        <v>95</v>
      </c>
      <c r="AM680" s="106">
        <f>IF((AK680+AJ680)-AL680=0,"",(AK680+AJ680)-AL680)</f>
        <v>30</v>
      </c>
      <c r="AN680" s="120">
        <f>IF(OR(AM680="",V680="",V680=0),"",ROUND(AM680/V680,2))</f>
        <v>4.55</v>
      </c>
      <c r="AO680" s="105"/>
      <c r="AP680" s="105"/>
      <c r="AQ680" s="106">
        <f>IF(OR(L680="",V680="",V680=0),"",ROUND(L680/V680,1))</f>
        <v>106.1</v>
      </c>
      <c r="AR680" s="105"/>
      <c r="AS680" s="189">
        <f>IFERROR(IF(OR(V680="",AE680="",V680&lt;=0,AE680&lt;0),"",AE680/V680),"")</f>
        <v>0.75757575757576801</v>
      </c>
      <c r="AT680" s="105"/>
      <c r="AU680" s="106" t="s">
        <v>133</v>
      </c>
      <c r="AV680" s="106" t="s">
        <v>180</v>
      </c>
      <c r="AW680" s="105"/>
      <c r="AX680" s="105"/>
      <c r="AY680" s="105"/>
      <c r="AZ680" s="121" t="s">
        <v>160</v>
      </c>
      <c r="BA680" s="200"/>
    </row>
    <row r="681" spans="2:53" ht="60.75" hidden="1" customHeight="1" thickBot="1" x14ac:dyDescent="0.3">
      <c r="B681" s="147">
        <v>46309</v>
      </c>
      <c r="C681" s="123" t="s">
        <v>219</v>
      </c>
      <c r="D681" s="123">
        <v>1</v>
      </c>
      <c r="E681" s="123" t="s">
        <v>100</v>
      </c>
      <c r="F681" s="123" t="s">
        <v>99</v>
      </c>
      <c r="G681" s="123">
        <v>15</v>
      </c>
      <c r="H681" s="123" t="s">
        <v>215</v>
      </c>
      <c r="I681" s="123"/>
      <c r="J681" s="123"/>
      <c r="K681" s="123" t="s">
        <v>183</v>
      </c>
      <c r="L681" s="123"/>
      <c r="M681" s="123"/>
      <c r="N681" s="123">
        <v>9</v>
      </c>
      <c r="O681" s="123">
        <v>108</v>
      </c>
      <c r="P681" s="122"/>
      <c r="Q681" s="144"/>
      <c r="S681" s="59">
        <f>'INFORME DIARIO MAQUINARIA'!$R681-'INFORME DIARIO MAQUINARIA'!$Q681</f>
        <v>0</v>
      </c>
      <c r="T681" s="195"/>
      <c r="U681" s="121"/>
      <c r="V681" s="106" t="str">
        <f>IF(U681-T681=0,"",U681-T681)</f>
        <v/>
      </c>
      <c r="W681" s="121">
        <v>19444</v>
      </c>
      <c r="X681" s="121">
        <v>19483</v>
      </c>
      <c r="Y681" s="106">
        <f>IF(X681-W681=0,"",X681-W681)</f>
        <v>39</v>
      </c>
      <c r="Z681" s="106"/>
      <c r="AA681" s="106"/>
      <c r="AB681" s="106">
        <f>'INFORME DIARIO MAQUINARIA'!$AA681-'INFORME DIARIO MAQUINARIA'!$Z681</f>
        <v>0</v>
      </c>
      <c r="AC681" s="121"/>
      <c r="AD681" s="121"/>
      <c r="AE681" s="106" t="str">
        <f>IF(AD681-AC681=0,"",AD681-AC681)</f>
        <v/>
      </c>
      <c r="AF681" s="121">
        <v>19457</v>
      </c>
      <c r="AG681" s="121">
        <v>19470</v>
      </c>
      <c r="AH681" s="106">
        <f>IF(AG681-AF681=0,"",AG681-AF681)</f>
        <v>13</v>
      </c>
      <c r="AI681" s="121">
        <v>230</v>
      </c>
      <c r="AJ681" s="121"/>
      <c r="AK681" s="121">
        <v>230</v>
      </c>
      <c r="AL681" s="121">
        <v>205</v>
      </c>
      <c r="AM681" s="121">
        <f>IF((AK681+AJ681)-AL681=0,"",(AK681+AJ681)-AL681)</f>
        <v>25</v>
      </c>
      <c r="AN681" s="121"/>
      <c r="AO681" s="105">
        <f>IF(OR(Y681="",AM681="",AM681=0),"",ROUND(Y681/AM681,2))</f>
        <v>1.56</v>
      </c>
      <c r="AP681" s="199">
        <f>IF(OR(AM681="",Y681="",Y681=0),"",ROUND(AM681/Y681,2))</f>
        <v>0.64</v>
      </c>
      <c r="AQ681" s="121"/>
      <c r="AR681" s="106">
        <f>IF(OR('INFORME DIARIO MAQUINARIA'!$O681="",'INFORME DIARIO MAQUINARIA'!$AH681="",'INFORME DIARIO MAQUINARIA'!$AH681=0),"",ROUND('INFORME DIARIO MAQUINARIA'!$O681/'INFORME DIARIO MAQUINARIA'!$AH681,1))</f>
        <v>8.3000000000000007</v>
      </c>
      <c r="AS681" s="168"/>
      <c r="AT681" s="121"/>
      <c r="AU681" s="106" t="s">
        <v>133</v>
      </c>
      <c r="AV681" s="106" t="s">
        <v>180</v>
      </c>
      <c r="AW681" s="121"/>
      <c r="AX681" s="121"/>
      <c r="AY681" s="121"/>
      <c r="AZ681" s="121" t="s">
        <v>160</v>
      </c>
    </row>
    <row r="682" spans="2:53" ht="37.5" hidden="1" customHeight="1" x14ac:dyDescent="0.25">
      <c r="B682" s="150">
        <v>46310</v>
      </c>
      <c r="C682" s="126" t="s">
        <v>56</v>
      </c>
      <c r="D682" s="126">
        <v>1</v>
      </c>
      <c r="E682" s="126" t="s">
        <v>155</v>
      </c>
      <c r="F682" s="126" t="s">
        <v>81</v>
      </c>
      <c r="G682" s="126"/>
      <c r="H682" s="126"/>
      <c r="I682" s="126"/>
      <c r="J682" s="126"/>
      <c r="K682" s="126" t="s">
        <v>218</v>
      </c>
      <c r="L682" s="126"/>
      <c r="M682" s="126"/>
      <c r="N682" s="126">
        <v>1</v>
      </c>
      <c r="O682" s="126"/>
      <c r="P682" s="130"/>
      <c r="Q682" s="144"/>
      <c r="S682" s="59">
        <f>'INFORME DIARIO MAQUINARIA'!$R682-'INFORME DIARIO MAQUINARIA'!$Q682</f>
        <v>0</v>
      </c>
      <c r="T682" s="195"/>
      <c r="U682" s="121"/>
      <c r="V682" s="106" t="str">
        <f>IF(U682-T682=0,"",U682-T682)</f>
        <v/>
      </c>
      <c r="W682" s="121">
        <v>208614</v>
      </c>
      <c r="X682" s="121">
        <v>208635</v>
      </c>
      <c r="Y682" s="106">
        <f>IF(X682-W682=0,"",X682-W682)</f>
        <v>21</v>
      </c>
      <c r="Z682" s="106"/>
      <c r="AA682" s="106"/>
      <c r="AB682" s="106">
        <f>'INFORME DIARIO MAQUINARIA'!$AA682-'INFORME DIARIO MAQUINARIA'!$Z682</f>
        <v>0</v>
      </c>
      <c r="AC682" s="121"/>
      <c r="AD682" s="121"/>
      <c r="AE682" s="106" t="str">
        <f>IF(AD682-AC682=0,"",AD682-AC682)</f>
        <v/>
      </c>
      <c r="AF682" s="121"/>
      <c r="AG682" s="121"/>
      <c r="AH682" s="121"/>
      <c r="AI682" s="121">
        <v>200</v>
      </c>
      <c r="AJ682" s="121"/>
      <c r="AK682" s="121">
        <v>45</v>
      </c>
      <c r="AL682" s="121">
        <v>39</v>
      </c>
      <c r="AM682" s="106">
        <f>IF((AK682+AJ682)-AL682=0,"",(AK682+AJ682)-AL682)</f>
        <v>6</v>
      </c>
      <c r="AN682" s="121"/>
      <c r="AO682" s="121">
        <f>IF(OR(Y682="",AM682="",AM682=0),"",ROUND(Y682/AM682,2))</f>
        <v>3.5</v>
      </c>
      <c r="AP682" s="106">
        <f>IF(OR(AM682="",Y682="",Y682=0),"",ROUND(AM682/Y682,2))</f>
        <v>0.28999999999999998</v>
      </c>
      <c r="AQ682" s="121"/>
      <c r="AR682" s="121"/>
      <c r="AS682" s="168"/>
      <c r="AT682" s="121"/>
      <c r="AU682" s="106" t="s">
        <v>133</v>
      </c>
      <c r="AV682" s="121"/>
      <c r="AW682" s="121"/>
      <c r="AX682" s="121"/>
      <c r="AY682" s="121"/>
      <c r="AZ682" s="121"/>
    </row>
    <row r="683" spans="2:53" ht="44.25" hidden="1" customHeight="1" thickBot="1" x14ac:dyDescent="0.3">
      <c r="B683" s="147">
        <v>46310</v>
      </c>
      <c r="C683" s="123" t="s">
        <v>56</v>
      </c>
      <c r="D683" s="123">
        <v>1</v>
      </c>
      <c r="E683" s="123" t="s">
        <v>76</v>
      </c>
      <c r="F683" s="123" t="s">
        <v>75</v>
      </c>
      <c r="G683" s="123"/>
      <c r="H683" s="123"/>
      <c r="I683" s="123"/>
      <c r="J683" s="123" t="s">
        <v>92</v>
      </c>
      <c r="K683" s="123" t="s">
        <v>218</v>
      </c>
      <c r="L683" s="123"/>
      <c r="M683" s="123"/>
      <c r="N683" s="123">
        <v>1</v>
      </c>
      <c r="O683" s="198"/>
      <c r="P683" s="122"/>
      <c r="Q683" s="144"/>
      <c r="S683" s="59">
        <f>'INFORME DIARIO MAQUINARIA'!$R683-'INFORME DIARIO MAQUINARIA'!$Q683</f>
        <v>0</v>
      </c>
      <c r="T683" s="100"/>
      <c r="U683" s="105"/>
      <c r="V683" s="105" t="str">
        <f>IF(U683-T683=0,"",U683-T683)</f>
        <v/>
      </c>
      <c r="W683" s="105">
        <v>272558</v>
      </c>
      <c r="X683" s="105">
        <v>272591</v>
      </c>
      <c r="Y683" s="105">
        <f>IF(X683-W683=0,"",X683-W683)</f>
        <v>33</v>
      </c>
      <c r="Z683" s="105"/>
      <c r="AA683" s="105"/>
      <c r="AB683" s="105">
        <f>'INFORME DIARIO MAQUINARIA'!$AA683-'INFORME DIARIO MAQUINARIA'!$Z683</f>
        <v>0</v>
      </c>
      <c r="AC683" s="105"/>
      <c r="AD683" s="105"/>
      <c r="AE683" s="105" t="str">
        <f>IF(AD683-AC683=0,"",AD683-AC683)</f>
        <v/>
      </c>
      <c r="AF683" s="105"/>
      <c r="AG683" s="105"/>
      <c r="AH683" s="105"/>
      <c r="AI683" s="105">
        <v>200</v>
      </c>
      <c r="AJ683" s="105"/>
      <c r="AK683" s="105">
        <v>67</v>
      </c>
      <c r="AL683" s="105">
        <v>60</v>
      </c>
      <c r="AM683" s="105">
        <f>IF((AK683+AJ683)-AL683=0,"",(AK683+AJ683)-AL683)</f>
        <v>7</v>
      </c>
      <c r="AN683" s="105"/>
      <c r="AO683" s="105">
        <f>IF(OR(Y683="",AM683="",AM683=0),"",ROUND(Y683/AM683,2))</f>
        <v>4.71</v>
      </c>
      <c r="AP683" s="105">
        <f>IF(OR(AM683="",Y683="",Y683=0),"",ROUND(AM683/Y683,2))</f>
        <v>0.21</v>
      </c>
      <c r="AQ683" s="105"/>
      <c r="AR683" s="105"/>
      <c r="AS683" s="129"/>
      <c r="AT683" s="105"/>
      <c r="AU683" s="105" t="s">
        <v>133</v>
      </c>
      <c r="AV683" s="105"/>
      <c r="AW683" s="105"/>
      <c r="AX683" s="105"/>
      <c r="AY683" s="105"/>
      <c r="AZ683" s="105"/>
    </row>
    <row r="684" spans="2:53" ht="82.5" hidden="1" customHeight="1" thickBot="1" x14ac:dyDescent="0.3">
      <c r="B684" s="194">
        <v>46310</v>
      </c>
      <c r="C684" s="113" t="s">
        <v>56</v>
      </c>
      <c r="D684" s="113">
        <v>1</v>
      </c>
      <c r="E684" s="113" t="s">
        <v>86</v>
      </c>
      <c r="F684" s="113" t="s">
        <v>85</v>
      </c>
      <c r="G684" s="113"/>
      <c r="H684" s="113"/>
      <c r="I684" s="113"/>
      <c r="J684" s="113"/>
      <c r="K684" s="113" t="s">
        <v>198</v>
      </c>
      <c r="L684" s="113"/>
      <c r="M684" s="113"/>
      <c r="N684" s="113">
        <v>1</v>
      </c>
      <c r="O684" s="113"/>
      <c r="P684" s="112"/>
      <c r="Q684" s="144"/>
      <c r="S684" s="59">
        <f>'INFORME DIARIO MAQUINARIA'!$R684-'INFORME DIARIO MAQUINARIA'!$Q684</f>
        <v>0</v>
      </c>
      <c r="T684" s="191"/>
      <c r="U684" s="105"/>
      <c r="V684" s="106" t="str">
        <f>IF(U684-T684=0,"",U684-T684)</f>
        <v/>
      </c>
      <c r="W684" s="105">
        <v>22095</v>
      </c>
      <c r="X684" s="105">
        <v>22151</v>
      </c>
      <c r="Y684" s="106">
        <f>IF(X684-W684=0,"",X684-W684)</f>
        <v>56</v>
      </c>
      <c r="Z684" s="106"/>
      <c r="AA684" s="106"/>
      <c r="AB684" s="197">
        <f>'INFORME DIARIO MAQUINARIA'!$AA684-'INFORME DIARIO MAQUINARIA'!$Z684</f>
        <v>0</v>
      </c>
      <c r="AC684" s="105"/>
      <c r="AD684" s="105"/>
      <c r="AE684" s="106" t="str">
        <f>IF(AD684-AC684=0,"",AD684-AC684)</f>
        <v/>
      </c>
      <c r="AF684" s="105"/>
      <c r="AG684" s="105"/>
      <c r="AH684" s="106" t="str">
        <f>IF(AG684-AF684=0,"",AG684-AF684)</f>
        <v/>
      </c>
      <c r="AI684" s="105">
        <v>230</v>
      </c>
      <c r="AJ684" s="105"/>
      <c r="AK684" s="105">
        <v>150</v>
      </c>
      <c r="AL684" s="105">
        <v>130</v>
      </c>
      <c r="AM684" s="106">
        <f>IF((AK684+AJ684)-AL684=0,"",(AK684+AJ684)-AL684)</f>
        <v>20</v>
      </c>
      <c r="AN684" s="105"/>
      <c r="AO684" s="106">
        <f>IF(OR(Y684="",AM684="",AM684=0),"",ROUND(Y684/AM684,2))</f>
        <v>2.8</v>
      </c>
      <c r="AP684" s="106">
        <f>IF(OR(AM684="",Y684="",Y684=0),"",ROUND(AM684/Y684,2))</f>
        <v>0.36</v>
      </c>
      <c r="AQ684" s="105"/>
      <c r="AR684" s="106" t="str">
        <f>IF(OR('INFORME DIARIO MAQUINARIA'!$O684="",'INFORME DIARIO MAQUINARIA'!$AH684="",'INFORME DIARIO MAQUINARIA'!$AH684=0),"",ROUND('INFORME DIARIO MAQUINARIA'!$O684/'INFORME DIARIO MAQUINARIA'!$AH684,1))</f>
        <v/>
      </c>
      <c r="AS684" s="129"/>
      <c r="AT684" s="105"/>
      <c r="AU684" s="106" t="s">
        <v>133</v>
      </c>
      <c r="AV684" s="105"/>
      <c r="AW684" s="105"/>
      <c r="AX684" s="105"/>
      <c r="AY684" s="105"/>
      <c r="AZ684" s="105"/>
    </row>
    <row r="685" spans="2:53" ht="44.25" hidden="1" customHeight="1" x14ac:dyDescent="0.25">
      <c r="B685" s="150">
        <v>46310</v>
      </c>
      <c r="C685" s="126" t="s">
        <v>56</v>
      </c>
      <c r="D685" s="126">
        <v>1</v>
      </c>
      <c r="E685" s="126" t="s">
        <v>164</v>
      </c>
      <c r="F685" s="126" t="s">
        <v>169</v>
      </c>
      <c r="G685" s="126">
        <v>15</v>
      </c>
      <c r="H685" s="126" t="s">
        <v>217</v>
      </c>
      <c r="I685" s="126"/>
      <c r="J685" s="126"/>
      <c r="K685" s="126" t="s">
        <v>68</v>
      </c>
      <c r="L685" s="126">
        <v>11000</v>
      </c>
      <c r="M685" s="126"/>
      <c r="N685" s="126"/>
      <c r="O685" s="126"/>
      <c r="P685" s="125"/>
      <c r="Q685" s="144"/>
      <c r="S685" s="59">
        <f>'INFORME DIARIO MAQUINARIA'!$R685-'INFORME DIARIO MAQUINARIA'!$Q685</f>
        <v>0</v>
      </c>
      <c r="T685" s="195">
        <v>8415.81</v>
      </c>
      <c r="U685" s="121">
        <v>8423.16</v>
      </c>
      <c r="V685" s="106">
        <f>IF(U685-T685=0,"",U685-T685)</f>
        <v>7.3500000000003638</v>
      </c>
      <c r="W685" s="121"/>
      <c r="X685" s="121"/>
      <c r="Y685" s="121"/>
      <c r="Z685" s="121"/>
      <c r="AA685" s="121"/>
      <c r="AB685" s="121">
        <f>'INFORME DIARIO MAQUINARIA'!$AA685-'INFORME DIARIO MAQUINARIA'!$Z685</f>
        <v>0</v>
      </c>
      <c r="AC685" s="121">
        <v>8416.26</v>
      </c>
      <c r="AD685" s="121">
        <v>8423.0499999999993</v>
      </c>
      <c r="AE685" s="106">
        <f>IF(AD685-AC685=0,"",AD685-AC685)</f>
        <v>6.7899999999990541</v>
      </c>
      <c r="AF685" s="121"/>
      <c r="AG685" s="121"/>
      <c r="AH685" s="121"/>
      <c r="AI685" s="121">
        <v>350</v>
      </c>
      <c r="AJ685" s="121">
        <v>40</v>
      </c>
      <c r="AK685" s="121">
        <v>220</v>
      </c>
      <c r="AL685" s="121">
        <v>140</v>
      </c>
      <c r="AM685" s="106">
        <f>IF((AK685+AJ685)-AL685=0,"",(AK685+AJ685)-AL685)</f>
        <v>120</v>
      </c>
      <c r="AN685" s="120">
        <f>IF(OR(AM685="",V685="",V685=0),"",ROUND(AM685/V685,2))</f>
        <v>16.329999999999998</v>
      </c>
      <c r="AO685" s="121"/>
      <c r="AP685" s="121"/>
      <c r="AQ685" s="106">
        <f>IF(OR(L685="",V685="",V685=0),"",ROUND(L685/V685,1))</f>
        <v>1496.6</v>
      </c>
      <c r="AR685" s="121"/>
      <c r="AS685" s="189">
        <f>IFERROR(IF(OR(V685="",AE685="",V685&lt;=0,AE685&lt;0),"",AE685/V685),"")</f>
        <v>0.92380952380934944</v>
      </c>
      <c r="AT685" s="121"/>
      <c r="AU685" s="121" t="s">
        <v>133</v>
      </c>
      <c r="AV685" s="121" t="s">
        <v>180</v>
      </c>
      <c r="AW685" s="121"/>
      <c r="AX685" s="121"/>
      <c r="AY685" s="121"/>
      <c r="AZ685" s="121" t="s">
        <v>160</v>
      </c>
    </row>
    <row r="686" spans="2:53" ht="69" hidden="1" customHeight="1" x14ac:dyDescent="0.25">
      <c r="B686" s="166">
        <v>46310</v>
      </c>
      <c r="C686" s="59" t="s">
        <v>56</v>
      </c>
      <c r="D686" s="59">
        <v>1</v>
      </c>
      <c r="E686" s="59" t="s">
        <v>104</v>
      </c>
      <c r="F686" s="59" t="s">
        <v>103</v>
      </c>
      <c r="G686" s="59">
        <v>15</v>
      </c>
      <c r="H686" s="59" t="s">
        <v>215</v>
      </c>
      <c r="I686" s="59"/>
      <c r="J686" s="59"/>
      <c r="K686" s="59" t="s">
        <v>216</v>
      </c>
      <c r="L686" s="59">
        <v>300</v>
      </c>
      <c r="M686" s="59">
        <v>96</v>
      </c>
      <c r="N686" s="59"/>
      <c r="O686" s="59"/>
      <c r="P686" s="115"/>
      <c r="Q686" s="144"/>
      <c r="S686" s="59">
        <f>'INFORME DIARIO MAQUINARIA'!$R686-'INFORME DIARIO MAQUINARIA'!$Q686</f>
        <v>0</v>
      </c>
      <c r="T686" s="195">
        <v>2888.4</v>
      </c>
      <c r="U686" s="121">
        <v>2895</v>
      </c>
      <c r="V686" s="106">
        <f>IF(U686-T686=0,"",U686-T686)</f>
        <v>6.5999999999999091</v>
      </c>
      <c r="W686" s="121"/>
      <c r="X686" s="121"/>
      <c r="Y686" s="121"/>
      <c r="Z686" s="121"/>
      <c r="AA686" s="121"/>
      <c r="AB686" s="121">
        <f>'INFORME DIARIO MAQUINARIA'!$AA686-'INFORME DIARIO MAQUINARIA'!$Z686</f>
        <v>0</v>
      </c>
      <c r="AC686" s="121">
        <v>2889.3</v>
      </c>
      <c r="AD686" s="121">
        <v>2894.1</v>
      </c>
      <c r="AE686" s="106">
        <f>IF(AD686-AC686=0,"",AD686-AC686)</f>
        <v>4.7999999999997272</v>
      </c>
      <c r="AF686" s="121"/>
      <c r="AG686" s="121"/>
      <c r="AH686" s="121"/>
      <c r="AI686" s="121">
        <v>165</v>
      </c>
      <c r="AJ686" s="121">
        <v>30</v>
      </c>
      <c r="AK686" s="121">
        <v>95</v>
      </c>
      <c r="AL686" s="121">
        <v>90</v>
      </c>
      <c r="AM686" s="106">
        <f>IF((AK686+AJ686)-AL686=0,"",(AK686+AJ686)-AL686)</f>
        <v>35</v>
      </c>
      <c r="AN686" s="120">
        <f>IF(OR(AM686="",V686="",V686=0),"",ROUND(AM686/V686,2))</f>
        <v>5.3</v>
      </c>
      <c r="AO686" s="121"/>
      <c r="AP686" s="121"/>
      <c r="AQ686" s="106">
        <f>IF(OR(L686="",V686="",V686=0),"",ROUND(L686/V686,1))</f>
        <v>45.5</v>
      </c>
      <c r="AR686" s="121"/>
      <c r="AS686" s="189">
        <f>IFERROR(IF(OR(V686="",AE686="",V686&lt;=0,AE686&lt;0),"",AE686/V686),"")</f>
        <v>0.72727272727269598</v>
      </c>
      <c r="AT686" s="121"/>
      <c r="AU686" s="106" t="s">
        <v>133</v>
      </c>
      <c r="AV686" s="106" t="s">
        <v>180</v>
      </c>
      <c r="AW686" s="121"/>
      <c r="AX686" s="121"/>
      <c r="AY686" s="121"/>
      <c r="AZ686" s="121" t="s">
        <v>160</v>
      </c>
    </row>
    <row r="687" spans="2:53" ht="56.25" hidden="1" customHeight="1" thickBot="1" x14ac:dyDescent="0.3">
      <c r="B687" s="147">
        <v>46310</v>
      </c>
      <c r="C687" s="123" t="s">
        <v>56</v>
      </c>
      <c r="D687" s="123">
        <v>1</v>
      </c>
      <c r="E687" s="123" t="s">
        <v>100</v>
      </c>
      <c r="F687" s="123" t="s">
        <v>99</v>
      </c>
      <c r="G687" s="123">
        <v>15</v>
      </c>
      <c r="H687" s="123" t="s">
        <v>215</v>
      </c>
      <c r="I687" s="123"/>
      <c r="J687" s="123"/>
      <c r="K687" s="123" t="s">
        <v>183</v>
      </c>
      <c r="L687" s="123"/>
      <c r="M687" s="123"/>
      <c r="N687" s="123">
        <v>8</v>
      </c>
      <c r="O687" s="123">
        <v>96</v>
      </c>
      <c r="P687" s="122"/>
      <c r="Q687" s="144"/>
      <c r="S687" s="59">
        <f>'INFORME DIARIO MAQUINARIA'!$R687-'INFORME DIARIO MAQUINARIA'!$Q687</f>
        <v>0</v>
      </c>
      <c r="T687" s="191"/>
      <c r="U687" s="105"/>
      <c r="V687" s="106" t="str">
        <f>IF(U687-T687=0,"",U687-T687)</f>
        <v/>
      </c>
      <c r="W687" s="105">
        <v>19483</v>
      </c>
      <c r="X687" s="105">
        <v>19524</v>
      </c>
      <c r="Y687" s="105">
        <f>IF(X687-W687=0,"",X687-W687)</f>
        <v>41</v>
      </c>
      <c r="Z687" s="105"/>
      <c r="AA687" s="105"/>
      <c r="AB687" s="105">
        <f>'INFORME DIARIO MAQUINARIA'!$AA687-'INFORME DIARIO MAQUINARIA'!$Z687</f>
        <v>0</v>
      </c>
      <c r="AC687" s="105"/>
      <c r="AD687" s="105"/>
      <c r="AE687" s="106" t="str">
        <f>IF(AD687-AC687=0,"",AD687-AC687)</f>
        <v/>
      </c>
      <c r="AF687" s="105">
        <v>19490</v>
      </c>
      <c r="AG687" s="105">
        <v>19510</v>
      </c>
      <c r="AH687" s="105">
        <f>IF(AG687-AF687=0,"",AG687-AF687)</f>
        <v>20</v>
      </c>
      <c r="AI687" s="105">
        <v>230</v>
      </c>
      <c r="AJ687" s="105">
        <v>20</v>
      </c>
      <c r="AK687" s="105">
        <v>205</v>
      </c>
      <c r="AL687" s="105">
        <v>190</v>
      </c>
      <c r="AM687" s="105">
        <f>IF((AK687+AJ687)-AL687=0,"",(AK687+AJ687)-AL687)</f>
        <v>35</v>
      </c>
      <c r="AN687" s="105"/>
      <c r="AO687" s="105">
        <f>IF(OR(Y687="",AM687="",AM687=0),"",ROUND(Y687/AM687,2))</f>
        <v>1.17</v>
      </c>
      <c r="AP687" s="185">
        <f>IF(OR(AM687="",Y687="",Y687=0),"",ROUND(AM687/Y687,2))</f>
        <v>0.85</v>
      </c>
      <c r="AQ687" s="105"/>
      <c r="AR687" s="105">
        <f>IF(OR('INFORME DIARIO MAQUINARIA'!$O687="",'INFORME DIARIO MAQUINARIA'!$AH687="",'INFORME DIARIO MAQUINARIA'!$AH687=0),"",ROUND('INFORME DIARIO MAQUINARIA'!$O687/'INFORME DIARIO MAQUINARIA'!$AH687,1))</f>
        <v>4.8</v>
      </c>
      <c r="AS687" s="129"/>
      <c r="AT687" s="105"/>
      <c r="AU687" s="106" t="s">
        <v>133</v>
      </c>
      <c r="AV687" s="106" t="s">
        <v>180</v>
      </c>
      <c r="AW687" s="105"/>
      <c r="AX687" s="105"/>
      <c r="AY687" s="105"/>
      <c r="AZ687" s="121" t="s">
        <v>160</v>
      </c>
    </row>
    <row r="688" spans="2:53" ht="37.5" hidden="1" customHeight="1" x14ac:dyDescent="0.25">
      <c r="B688" s="150">
        <v>46311</v>
      </c>
      <c r="C688" s="126" t="s">
        <v>60</v>
      </c>
      <c r="D688" s="126">
        <v>1</v>
      </c>
      <c r="E688" s="126" t="s">
        <v>131</v>
      </c>
      <c r="F688" s="126" t="s">
        <v>130</v>
      </c>
      <c r="G688" s="126"/>
      <c r="H688" s="126"/>
      <c r="I688" s="126"/>
      <c r="J688" s="126"/>
      <c r="K688" s="126" t="s">
        <v>121</v>
      </c>
      <c r="L688" s="126"/>
      <c r="M688" s="126"/>
      <c r="N688" s="126">
        <v>1</v>
      </c>
      <c r="O688" s="126"/>
      <c r="P688" s="125"/>
      <c r="Q688" s="144"/>
      <c r="S688" s="59">
        <f>'INFORME DIARIO MAQUINARIA'!$R688-'INFORME DIARIO MAQUINARIA'!$Q688</f>
        <v>0</v>
      </c>
      <c r="T688" s="195"/>
      <c r="U688" s="121"/>
      <c r="V688" s="121"/>
      <c r="W688" s="121">
        <v>17146</v>
      </c>
      <c r="X688" s="121">
        <v>17199</v>
      </c>
      <c r="Y688" s="105">
        <f>IF(X688-W688=0,"",X688-W688)</f>
        <v>53</v>
      </c>
      <c r="Z688" s="121"/>
      <c r="AA688" s="121"/>
      <c r="AB688" s="121">
        <f>'INFORME DIARIO MAQUINARIA'!$AA688-'INFORME DIARIO MAQUINARIA'!$Z688</f>
        <v>0</v>
      </c>
      <c r="AC688" s="121"/>
      <c r="AD688" s="121"/>
      <c r="AE688" s="121"/>
      <c r="AF688" s="121"/>
      <c r="AG688" s="121"/>
      <c r="AH688" s="106" t="str">
        <f>IF(AG688-AF688=0,"",AG688-AF688)</f>
        <v/>
      </c>
      <c r="AI688" s="121">
        <v>230</v>
      </c>
      <c r="AJ688" s="121"/>
      <c r="AK688" s="121">
        <v>145</v>
      </c>
      <c r="AL688" s="121">
        <v>125</v>
      </c>
      <c r="AM688" s="106">
        <f>IF((AK688+AJ688)-AL688=0,"",(AK688+AJ688)-AL688)</f>
        <v>20</v>
      </c>
      <c r="AN688" s="121"/>
      <c r="AO688" s="106">
        <f>IF(OR(Y688="",AM688="",AM688=0),"",ROUND(Y688/AM688,2))</f>
        <v>2.65</v>
      </c>
      <c r="AP688" s="106">
        <f>IF(OR(AM688="",Y688="",Y688=0),"",ROUND(AM688/Y688,2))</f>
        <v>0.38</v>
      </c>
      <c r="AQ688" s="121"/>
      <c r="AR688" s="121"/>
      <c r="AS688" s="168"/>
      <c r="AT688" s="121"/>
      <c r="AU688" s="121" t="s">
        <v>133</v>
      </c>
      <c r="AV688" s="121"/>
      <c r="AW688" s="121"/>
      <c r="AX688" s="121"/>
      <c r="AY688" s="121"/>
      <c r="AZ688" s="121" t="s">
        <v>214</v>
      </c>
    </row>
    <row r="689" spans="2:53" ht="40.5" hidden="1" customHeight="1" thickBot="1" x14ac:dyDescent="0.3">
      <c r="B689" s="147">
        <v>46311</v>
      </c>
      <c r="C689" s="123" t="s">
        <v>60</v>
      </c>
      <c r="D689" s="123">
        <v>1</v>
      </c>
      <c r="E689" s="123" t="s">
        <v>155</v>
      </c>
      <c r="F689" s="123" t="s">
        <v>81</v>
      </c>
      <c r="G689" s="123"/>
      <c r="H689" s="123"/>
      <c r="I689" s="123"/>
      <c r="J689" s="123"/>
      <c r="K689" s="123" t="s">
        <v>121</v>
      </c>
      <c r="L689" s="123"/>
      <c r="M689" s="123"/>
      <c r="N689" s="123">
        <v>1</v>
      </c>
      <c r="O689" s="123"/>
      <c r="P689" s="122"/>
      <c r="Q689" s="144"/>
      <c r="S689" s="59">
        <f>'INFORME DIARIO MAQUINARIA'!$R689-'INFORME DIARIO MAQUINARIA'!$Q689</f>
        <v>0</v>
      </c>
      <c r="T689" s="100"/>
      <c r="U689" s="105"/>
      <c r="V689" s="105"/>
      <c r="W689" s="105">
        <v>208635</v>
      </c>
      <c r="X689" s="105">
        <v>208655</v>
      </c>
      <c r="Y689" s="105">
        <f>IF(X689-W689=0,"",X689-W689)</f>
        <v>20</v>
      </c>
      <c r="Z689" s="121"/>
      <c r="AA689" s="121"/>
      <c r="AB689" s="121">
        <f>'INFORME DIARIO MAQUINARIA'!$AA689-'INFORME DIARIO MAQUINARIA'!$Z689</f>
        <v>0</v>
      </c>
      <c r="AC689" s="105"/>
      <c r="AD689" s="105"/>
      <c r="AE689" s="105"/>
      <c r="AF689" s="105"/>
      <c r="AG689" s="105"/>
      <c r="AH689" s="121"/>
      <c r="AI689" s="105">
        <v>200</v>
      </c>
      <c r="AJ689" s="105"/>
      <c r="AK689" s="105">
        <v>39</v>
      </c>
      <c r="AL689" s="105">
        <v>33</v>
      </c>
      <c r="AM689" s="105">
        <f>IF((AK689+AJ689)-AL689=0,"",(AK689+AJ689)-AL689)</f>
        <v>6</v>
      </c>
      <c r="AN689" s="105"/>
      <c r="AO689" s="105">
        <f>IF(OR(Y689="",AM689="",AM689=0),"",ROUND(Y689/AM689,2))</f>
        <v>3.33</v>
      </c>
      <c r="AP689" s="105">
        <f>IF(OR(AM689="",Y689="",Y689=0),"",ROUND(AM689/Y689,2))</f>
        <v>0.3</v>
      </c>
      <c r="AQ689" s="105"/>
      <c r="AR689" s="105"/>
      <c r="AS689" s="129"/>
      <c r="AT689" s="105"/>
      <c r="AU689" s="105"/>
      <c r="AV689" s="105"/>
      <c r="AW689" s="105"/>
      <c r="AX689" s="105"/>
      <c r="AY689" s="105"/>
      <c r="AZ689" s="105"/>
    </row>
    <row r="690" spans="2:53" ht="45.75" hidden="1" customHeight="1" thickBot="1" x14ac:dyDescent="0.3">
      <c r="B690" s="194">
        <v>46311</v>
      </c>
      <c r="C690" s="113" t="s">
        <v>60</v>
      </c>
      <c r="D690" s="113">
        <v>1</v>
      </c>
      <c r="E690" s="113" t="s">
        <v>86</v>
      </c>
      <c r="F690" s="113" t="s">
        <v>85</v>
      </c>
      <c r="G690" s="113"/>
      <c r="H690" s="196"/>
      <c r="I690" s="113"/>
      <c r="J690" s="113"/>
      <c r="K690" s="113" t="s">
        <v>213</v>
      </c>
      <c r="L690" s="113"/>
      <c r="M690" s="113"/>
      <c r="N690" s="113">
        <v>1</v>
      </c>
      <c r="O690" s="196"/>
      <c r="P690" s="112"/>
      <c r="Q690" s="144"/>
      <c r="S690" s="59">
        <f>'INFORME DIARIO MAQUINARIA'!$R690-'INFORME DIARIO MAQUINARIA'!$Q690</f>
        <v>0</v>
      </c>
      <c r="T690" s="195"/>
      <c r="U690" s="121"/>
      <c r="V690" s="121"/>
      <c r="W690" s="121">
        <v>22151</v>
      </c>
      <c r="X690" s="121">
        <v>22177</v>
      </c>
      <c r="Y690" s="105">
        <f>IF(X690-W690=0,"",X690-W690)</f>
        <v>26</v>
      </c>
      <c r="Z690" s="121"/>
      <c r="AA690" s="121"/>
      <c r="AB690" s="172">
        <f>'INFORME DIARIO MAQUINARIA'!$AA690-'INFORME DIARIO MAQUINARIA'!$Z690</f>
        <v>0</v>
      </c>
      <c r="AC690" s="121"/>
      <c r="AD690" s="121"/>
      <c r="AE690" s="121"/>
      <c r="AF690" s="121">
        <v>22160</v>
      </c>
      <c r="AG690" s="121">
        <v>22163</v>
      </c>
      <c r="AH690" s="106">
        <f>IF(AG690-AF690=0,"",AG690-AF690)</f>
        <v>3</v>
      </c>
      <c r="AI690" s="121">
        <v>230</v>
      </c>
      <c r="AJ690" s="121"/>
      <c r="AK690" s="121">
        <v>130</v>
      </c>
      <c r="AL690" s="121">
        <v>122</v>
      </c>
      <c r="AM690" s="106">
        <f>IF((AK690+AJ690)-AL690=0,"",(AK690+AJ690)-AL690)</f>
        <v>8</v>
      </c>
      <c r="AN690" s="121"/>
      <c r="AO690" s="106">
        <f>IF(OR(Y690="",AM690="",AM690=0),"",ROUND(Y690/AM690,2))</f>
        <v>3.25</v>
      </c>
      <c r="AP690" s="106">
        <f>IF(OR(AM690="",Y690="",Y690=0),"",ROUND(AM690/Y690,2))</f>
        <v>0.31</v>
      </c>
      <c r="AQ690" s="121"/>
      <c r="AR690" s="121"/>
      <c r="AS690" s="168"/>
      <c r="AT690" s="121"/>
      <c r="AU690" s="121" t="s">
        <v>133</v>
      </c>
      <c r="AV690" s="121"/>
      <c r="AW690" s="121"/>
      <c r="AX690" s="121"/>
      <c r="AY690" s="121"/>
      <c r="AZ690" s="121"/>
    </row>
    <row r="691" spans="2:53" ht="45" hidden="1" customHeight="1" x14ac:dyDescent="0.25">
      <c r="B691" s="150">
        <v>46311</v>
      </c>
      <c r="C691" s="126" t="s">
        <v>60</v>
      </c>
      <c r="D691" s="126">
        <v>1</v>
      </c>
      <c r="E691" s="126" t="s">
        <v>164</v>
      </c>
      <c r="F691" s="126" t="s">
        <v>169</v>
      </c>
      <c r="G691" s="126">
        <v>15</v>
      </c>
      <c r="H691" s="126" t="s">
        <v>208</v>
      </c>
      <c r="I691" s="126"/>
      <c r="J691" s="126"/>
      <c r="K691" s="126" t="s">
        <v>204</v>
      </c>
      <c r="L691" s="126">
        <v>4600</v>
      </c>
      <c r="M691" s="126"/>
      <c r="N691" s="126"/>
      <c r="O691" s="126"/>
      <c r="P691" s="125"/>
      <c r="Q691" s="144"/>
      <c r="S691" s="59">
        <f>'INFORME DIARIO MAQUINARIA'!$R691-'INFORME DIARIO MAQUINARIA'!$Q691</f>
        <v>0</v>
      </c>
      <c r="T691" s="195">
        <v>8423.16</v>
      </c>
      <c r="U691" s="121">
        <v>8429.02</v>
      </c>
      <c r="V691" s="106">
        <f>IF(U691-T691=0,"",U691-T691)</f>
        <v>5.8600000000005821</v>
      </c>
      <c r="W691" s="121"/>
      <c r="X691" s="121"/>
      <c r="Y691" s="105" t="str">
        <f>IF(X691-W691=0,"",X691-W691)</f>
        <v/>
      </c>
      <c r="Z691" s="121"/>
      <c r="AA691" s="121"/>
      <c r="AB691" s="121">
        <f>'INFORME DIARIO MAQUINARIA'!$AA691-'INFORME DIARIO MAQUINARIA'!$Z691</f>
        <v>0</v>
      </c>
      <c r="AC691" s="121">
        <v>8423.2900000000009</v>
      </c>
      <c r="AD691" s="121">
        <v>8428.4500000000007</v>
      </c>
      <c r="AE691" s="106">
        <f>IF(AD691-AC691=0,"",AD691-AC691)</f>
        <v>5.1599999999998545</v>
      </c>
      <c r="AF691" s="121"/>
      <c r="AG691" s="121"/>
      <c r="AH691" s="121"/>
      <c r="AI691" s="121">
        <v>350</v>
      </c>
      <c r="AJ691" s="121">
        <v>130</v>
      </c>
      <c r="AK691" s="121">
        <v>140</v>
      </c>
      <c r="AL691" s="121">
        <v>180</v>
      </c>
      <c r="AM691" s="106">
        <f>IF((AK691+AJ691)-AL691=0,"",(AK691+AJ691)-AL691)</f>
        <v>90</v>
      </c>
      <c r="AN691" s="120">
        <f>IF(OR(AM691="",V691="",V691=0),"",ROUND(AM691/V691,2))</f>
        <v>15.36</v>
      </c>
      <c r="AO691" s="121"/>
      <c r="AP691" s="121"/>
      <c r="AQ691" s="106">
        <f>IF(OR(L691="",V691="",V691=0),"",ROUND(L691/V691,1))</f>
        <v>785</v>
      </c>
      <c r="AR691" s="121"/>
      <c r="AS691" s="189">
        <f>IFERROR(IF(OR(V691="",AE691="",V691&lt;=0,AE691&lt;0),"",AE691/V691),"")</f>
        <v>0.88054607508521199</v>
      </c>
      <c r="AT691" s="121"/>
      <c r="AU691" s="121" t="s">
        <v>133</v>
      </c>
      <c r="AV691" s="121" t="s">
        <v>212</v>
      </c>
      <c r="AW691" s="121"/>
      <c r="AX691" s="121"/>
      <c r="AY691" s="121"/>
      <c r="AZ691" s="121" t="s">
        <v>160</v>
      </c>
    </row>
    <row r="692" spans="2:53" ht="49.5" hidden="1" customHeight="1" x14ac:dyDescent="0.25">
      <c r="B692" s="166">
        <v>46311</v>
      </c>
      <c r="C692" s="59" t="s">
        <v>60</v>
      </c>
      <c r="D692" s="59">
        <v>1</v>
      </c>
      <c r="E692" s="59" t="s">
        <v>104</v>
      </c>
      <c r="F692" s="59" t="s">
        <v>211</v>
      </c>
      <c r="G692" s="59">
        <v>15</v>
      </c>
      <c r="H692" s="59" t="s">
        <v>208</v>
      </c>
      <c r="I692" s="59"/>
      <c r="J692" s="59"/>
      <c r="K692" s="59" t="s">
        <v>210</v>
      </c>
      <c r="L692" s="59">
        <v>300</v>
      </c>
      <c r="M692" s="59">
        <v>108</v>
      </c>
      <c r="N692" s="59"/>
      <c r="O692" s="59"/>
      <c r="P692" s="115"/>
      <c r="Q692" s="144"/>
      <c r="S692" s="59">
        <f>'INFORME DIARIO MAQUINARIA'!$R692-'INFORME DIARIO MAQUINARIA'!$Q692</f>
        <v>0</v>
      </c>
      <c r="T692" s="163">
        <v>2895</v>
      </c>
      <c r="U692" s="121">
        <v>2899.7</v>
      </c>
      <c r="V692" s="106">
        <f>IF(U692-T692=0,"",U692-T692)</f>
        <v>4.6999999999998181</v>
      </c>
      <c r="W692" s="121"/>
      <c r="X692" s="121"/>
      <c r="Y692" s="105" t="str">
        <f>IF(X692-W692=0,"",X692-W692)</f>
        <v/>
      </c>
      <c r="Z692" s="121"/>
      <c r="AA692" s="121"/>
      <c r="AB692" s="121">
        <f>'INFORME DIARIO MAQUINARIA'!$AA692-'INFORME DIARIO MAQUINARIA'!$Z692</f>
        <v>0</v>
      </c>
      <c r="AC692" s="121">
        <v>2895.7</v>
      </c>
      <c r="AD692" s="121">
        <v>2899.4</v>
      </c>
      <c r="AE692" s="106">
        <f>IF(AD692-AC692=0,"",AD692-AC692)</f>
        <v>3.7000000000002728</v>
      </c>
      <c r="AF692" s="121"/>
      <c r="AG692" s="121"/>
      <c r="AH692" s="121"/>
      <c r="AI692" s="121">
        <v>165</v>
      </c>
      <c r="AJ692" s="121">
        <v>50</v>
      </c>
      <c r="AK692" s="121">
        <v>90</v>
      </c>
      <c r="AL692" s="121">
        <v>110</v>
      </c>
      <c r="AM692" s="106">
        <f>IF((AK692+AJ692)-AL692=0,"",(AK692+AJ692)-AL692)</f>
        <v>30</v>
      </c>
      <c r="AN692" s="120">
        <f>IF(OR(AM692="",V692="",V692=0),"",ROUND(AM692/V692,2))</f>
        <v>6.38</v>
      </c>
      <c r="AO692" s="121"/>
      <c r="AP692" s="121"/>
      <c r="AQ692" s="106">
        <f>IF(OR(L692="",V692="",V692=0),"",ROUND(L692/V692,1))</f>
        <v>63.8</v>
      </c>
      <c r="AR692" s="121"/>
      <c r="AS692" s="189">
        <f>IFERROR(IF(OR(V692="",AE692="",V692&lt;=0,AE692&lt;0),"",AE692/V692),"")</f>
        <v>0.78723404255328</v>
      </c>
      <c r="AT692" s="168"/>
      <c r="AU692" s="106" t="s">
        <v>133</v>
      </c>
      <c r="AV692" s="121" t="s">
        <v>180</v>
      </c>
      <c r="AW692" s="121"/>
      <c r="AX692" s="121"/>
      <c r="AY692" s="121"/>
      <c r="AZ692" s="121" t="s">
        <v>160</v>
      </c>
      <c r="BA692" s="55"/>
    </row>
    <row r="693" spans="2:53" ht="39.75" hidden="1" customHeight="1" thickBot="1" x14ac:dyDescent="0.3">
      <c r="B693" s="147">
        <v>46311</v>
      </c>
      <c r="C693" s="123" t="s">
        <v>60</v>
      </c>
      <c r="D693" s="123">
        <v>1</v>
      </c>
      <c r="E693" s="123" t="s">
        <v>100</v>
      </c>
      <c r="F693" s="123" t="s">
        <v>99</v>
      </c>
      <c r="G693" s="123">
        <v>15</v>
      </c>
      <c r="H693" s="123" t="s">
        <v>208</v>
      </c>
      <c r="I693" s="123"/>
      <c r="J693" s="123"/>
      <c r="K693" s="123" t="s">
        <v>209</v>
      </c>
      <c r="L693" s="123"/>
      <c r="M693" s="123"/>
      <c r="N693" s="123">
        <v>9</v>
      </c>
      <c r="O693" s="123">
        <v>108</v>
      </c>
      <c r="P693" s="122"/>
      <c r="Q693" s="144"/>
      <c r="S693" s="59">
        <f>'INFORME DIARIO MAQUINARIA'!$R693-'INFORME DIARIO MAQUINARIA'!$Q693</f>
        <v>0</v>
      </c>
      <c r="T693" s="163"/>
      <c r="U693" s="121"/>
      <c r="V693" s="121"/>
      <c r="W693" s="121">
        <v>19524</v>
      </c>
      <c r="X693" s="121">
        <v>19628</v>
      </c>
      <c r="Y693" s="121">
        <f>IF(X693-W693=0,"",X693-W693)</f>
        <v>104</v>
      </c>
      <c r="Z693" s="121"/>
      <c r="AA693" s="121"/>
      <c r="AB693" s="121">
        <f>'INFORME DIARIO MAQUINARIA'!$AA693-'INFORME DIARIO MAQUINARIA'!$Z693</f>
        <v>0</v>
      </c>
      <c r="AC693" s="121"/>
      <c r="AD693" s="121"/>
      <c r="AE693" s="121"/>
      <c r="AF693" s="121">
        <v>19537</v>
      </c>
      <c r="AG693" s="121">
        <v>19556</v>
      </c>
      <c r="AH693" s="105">
        <f>IF(AG693-AF693=0,"",AG693-AF693)</f>
        <v>19</v>
      </c>
      <c r="AI693" s="121">
        <v>230</v>
      </c>
      <c r="AJ693" s="121">
        <v>30</v>
      </c>
      <c r="AK693" s="121">
        <v>190</v>
      </c>
      <c r="AL693" s="121">
        <v>165</v>
      </c>
      <c r="AM693" s="105">
        <f>IF((AK693+AJ693)-AL693=0,"",(AK693+AJ693)-AL693)</f>
        <v>55</v>
      </c>
      <c r="AN693" s="121"/>
      <c r="AO693" s="105">
        <f>IF(OR(Y693="",AM693="",AM693=0),"",ROUND(Y693/AM693,2))</f>
        <v>1.89</v>
      </c>
      <c r="AP693" s="185">
        <f>IF(OR(AM693="",Y693="",Y693=0),"",ROUND(AM693/Y693,2))</f>
        <v>0.53</v>
      </c>
      <c r="AQ693" s="121"/>
      <c r="AR693" s="105">
        <f>IF(OR('INFORME DIARIO MAQUINARIA'!$O693="",'INFORME DIARIO MAQUINARIA'!$AH693="",'INFORME DIARIO MAQUINARIA'!$AH693=0),"",ROUND('INFORME DIARIO MAQUINARIA'!$O693/'INFORME DIARIO MAQUINARIA'!$AH693,1))</f>
        <v>5.7</v>
      </c>
      <c r="AS693" s="168"/>
      <c r="AT693" s="168"/>
      <c r="AU693" s="121" t="s">
        <v>133</v>
      </c>
      <c r="AV693" s="121"/>
      <c r="AW693" s="121"/>
      <c r="AX693" s="121"/>
      <c r="AY693" s="121"/>
      <c r="AZ693" s="121"/>
      <c r="BA693" s="55"/>
    </row>
    <row r="694" spans="2:53" ht="83.25" hidden="1" customHeight="1" thickBot="1" x14ac:dyDescent="0.3">
      <c r="B694" s="194">
        <v>46314</v>
      </c>
      <c r="C694" s="113" t="s">
        <v>110</v>
      </c>
      <c r="D694" s="113">
        <v>1</v>
      </c>
      <c r="E694" s="113" t="s">
        <v>86</v>
      </c>
      <c r="F694" s="113" t="s">
        <v>85</v>
      </c>
      <c r="G694" s="113"/>
      <c r="H694" s="113"/>
      <c r="I694" s="113"/>
      <c r="J694" s="113"/>
      <c r="K694" s="113" t="s">
        <v>198</v>
      </c>
      <c r="L694" s="113"/>
      <c r="M694" s="113"/>
      <c r="N694" s="113">
        <v>1</v>
      </c>
      <c r="O694" s="113"/>
      <c r="P694" s="112"/>
      <c r="Q694" s="144"/>
      <c r="S694" s="59">
        <f>'INFORME DIARIO MAQUINARIA'!$R694-'INFORME DIARIO MAQUINARIA'!$Q694</f>
        <v>0</v>
      </c>
      <c r="T694" s="144"/>
      <c r="U694" s="100"/>
      <c r="V694" s="100"/>
      <c r="W694" s="100">
        <v>22177</v>
      </c>
      <c r="X694" s="100">
        <v>22217</v>
      </c>
      <c r="Y694" s="105">
        <f>IF(X694-W694=0,"",X694-W694)</f>
        <v>40</v>
      </c>
      <c r="Z694" s="105"/>
      <c r="AA694" s="105"/>
      <c r="AB694" s="108">
        <f>'INFORME DIARIO MAQUINARIA'!$AA694-'INFORME DIARIO MAQUINARIA'!$Z694</f>
        <v>0</v>
      </c>
      <c r="AC694" s="100"/>
      <c r="AD694" s="100"/>
      <c r="AE694" s="100"/>
      <c r="AF694" s="100">
        <v>22185</v>
      </c>
      <c r="AG694" s="100">
        <v>22204</v>
      </c>
      <c r="AH694" s="106">
        <f>IF(AG694-AF694=0,"",AG694-AF694)</f>
        <v>19</v>
      </c>
      <c r="AI694" s="100">
        <v>230</v>
      </c>
      <c r="AJ694" s="100"/>
      <c r="AK694" s="100">
        <v>122</v>
      </c>
      <c r="AL694" s="100">
        <v>110</v>
      </c>
      <c r="AM694" s="106">
        <f>IF((AK694+AJ694)-AL694=0,"",(AK694+AJ694)-AL694)</f>
        <v>12</v>
      </c>
      <c r="AN694" s="100"/>
      <c r="AO694" s="106">
        <f>IF(OR(Y694="",AM694="",AM694=0),"",ROUND(Y694/AM694,2))</f>
        <v>3.33</v>
      </c>
      <c r="AP694" s="106">
        <f>IF(OR(AM694="",Y694="",Y694=0),"",ROUND(AM694/Y694,2))</f>
        <v>0.3</v>
      </c>
      <c r="AQ694" s="100"/>
      <c r="AR694" s="100"/>
      <c r="AS694" s="100"/>
      <c r="AT694" s="104"/>
      <c r="AU694" s="100" t="s">
        <v>133</v>
      </c>
      <c r="AV694" s="100"/>
      <c r="AW694" s="100"/>
      <c r="AX694" s="100"/>
      <c r="AY694" s="100"/>
      <c r="AZ694" s="100"/>
      <c r="BA694" s="55"/>
    </row>
    <row r="695" spans="2:53" ht="44.25" hidden="1" customHeight="1" x14ac:dyDescent="0.25">
      <c r="B695" s="150">
        <v>46314</v>
      </c>
      <c r="C695" s="126" t="s">
        <v>110</v>
      </c>
      <c r="D695" s="126">
        <v>1</v>
      </c>
      <c r="E695" s="126" t="s">
        <v>164</v>
      </c>
      <c r="F695" s="126" t="s">
        <v>163</v>
      </c>
      <c r="G695" s="126">
        <v>15</v>
      </c>
      <c r="H695" s="126" t="s">
        <v>208</v>
      </c>
      <c r="I695" s="126"/>
      <c r="J695" s="126"/>
      <c r="K695" s="126" t="s">
        <v>68</v>
      </c>
      <c r="L695" s="126">
        <v>2310</v>
      </c>
      <c r="M695" s="126"/>
      <c r="N695" s="126"/>
      <c r="O695" s="126"/>
      <c r="P695" s="125"/>
      <c r="Q695" s="144"/>
      <c r="S695" s="59">
        <f>'INFORME DIARIO MAQUINARIA'!$R695-'INFORME DIARIO MAQUINARIA'!$Q695</f>
        <v>0</v>
      </c>
      <c r="T695" s="144">
        <v>8429.02</v>
      </c>
      <c r="U695" s="100">
        <v>8434.6299999999992</v>
      </c>
      <c r="V695" s="106">
        <f>IF(U695-T695=0,"",U695-T695)</f>
        <v>5.6099999999987631</v>
      </c>
      <c r="W695" s="100"/>
      <c r="X695" s="100"/>
      <c r="Y695" s="100"/>
      <c r="Z695" s="100"/>
      <c r="AA695" s="100"/>
      <c r="AB695" s="100">
        <f>'INFORME DIARIO MAQUINARIA'!$AA695-'INFORME DIARIO MAQUINARIA'!$Z695</f>
        <v>0</v>
      </c>
      <c r="AC695" s="100">
        <v>8429.02</v>
      </c>
      <c r="AD695" s="100">
        <v>8432.5300000000007</v>
      </c>
      <c r="AE695" s="106">
        <f>IF(AD695-AC695=0,"",AD695-AC695)</f>
        <v>3.5100000000002183</v>
      </c>
      <c r="AF695" s="100"/>
      <c r="AG695" s="100"/>
      <c r="AH695" s="100"/>
      <c r="AI695" s="100">
        <v>350</v>
      </c>
      <c r="AJ695" s="100">
        <v>20</v>
      </c>
      <c r="AK695" s="100">
        <v>180</v>
      </c>
      <c r="AL695" s="100">
        <v>110</v>
      </c>
      <c r="AM695" s="106">
        <f>IF((AK695+AJ695)-AL695=0,"",(AK695+AJ695)-AL695)</f>
        <v>90</v>
      </c>
      <c r="AN695" s="120">
        <f>IF(OR(AM695="",V695="",V695=0),"",ROUND(AM695/V695,2))</f>
        <v>16.04</v>
      </c>
      <c r="AO695" s="100"/>
      <c r="AP695" s="100"/>
      <c r="AQ695" s="106">
        <f>IF(OR(L695="",V695="",V695=0),"",ROUND(L695/V695,1))</f>
        <v>411.8</v>
      </c>
      <c r="AR695" s="100"/>
      <c r="AS695" s="189">
        <f>IFERROR(IF(OR(V695="",AE695="",V695&lt;=0,AE695&lt;0),"",AE695/V695),"")</f>
        <v>0.62566844919803777</v>
      </c>
      <c r="AT695" s="104"/>
      <c r="AU695" s="100" t="s">
        <v>133</v>
      </c>
      <c r="AV695" s="100" t="s">
        <v>161</v>
      </c>
      <c r="AW695" s="100"/>
      <c r="AX695" s="100"/>
      <c r="AY695" s="100"/>
      <c r="AZ695" s="100" t="s">
        <v>160</v>
      </c>
      <c r="BA695" s="55"/>
    </row>
    <row r="696" spans="2:53" ht="51" hidden="1" customHeight="1" x14ac:dyDescent="0.25">
      <c r="B696" s="166">
        <v>46314</v>
      </c>
      <c r="C696" s="59" t="s">
        <v>110</v>
      </c>
      <c r="D696" s="59">
        <v>1</v>
      </c>
      <c r="E696" s="59" t="s">
        <v>104</v>
      </c>
      <c r="F696" s="59" t="s">
        <v>202</v>
      </c>
      <c r="G696" s="59">
        <v>15</v>
      </c>
      <c r="H696" s="59" t="s">
        <v>208</v>
      </c>
      <c r="I696" s="59"/>
      <c r="J696" s="59"/>
      <c r="K696" s="59" t="s">
        <v>182</v>
      </c>
      <c r="L696" s="59"/>
      <c r="M696" s="59">
        <v>96</v>
      </c>
      <c r="N696" s="59"/>
      <c r="O696" s="59"/>
      <c r="P696" s="115"/>
      <c r="Q696" s="144"/>
      <c r="S696" s="59">
        <f>'INFORME DIARIO MAQUINARIA'!$R696-'INFORME DIARIO MAQUINARIA'!$Q696</f>
        <v>0</v>
      </c>
      <c r="T696" s="144">
        <v>2899.7</v>
      </c>
      <c r="U696" s="100">
        <v>2904.5</v>
      </c>
      <c r="V696" s="106">
        <f>IF(U696-T696=0,"",U696-T696)</f>
        <v>4.8000000000001819</v>
      </c>
      <c r="W696" s="100"/>
      <c r="X696" s="100"/>
      <c r="Y696" s="100"/>
      <c r="Z696" s="100"/>
      <c r="AA696" s="100"/>
      <c r="AB696" s="100">
        <f>'INFORME DIARIO MAQUINARIA'!$AA696-'INFORME DIARIO MAQUINARIA'!$Z696</f>
        <v>0</v>
      </c>
      <c r="AC696" s="100">
        <v>2899.7</v>
      </c>
      <c r="AD696" s="100">
        <v>2902.3</v>
      </c>
      <c r="AE696" s="106">
        <f>IF(AD696-AC696=0,"",AD696-AC696)</f>
        <v>2.6000000000003638</v>
      </c>
      <c r="AF696" s="100"/>
      <c r="AG696" s="100"/>
      <c r="AH696" s="100"/>
      <c r="AI696" s="100">
        <v>165</v>
      </c>
      <c r="AJ696" s="100">
        <v>20</v>
      </c>
      <c r="AK696" s="100">
        <v>110</v>
      </c>
      <c r="AL696" s="100">
        <v>100</v>
      </c>
      <c r="AM696" s="106">
        <f>IF((AK696+AJ696)-AL696=0,"",(AK696+AJ696)-AL696)</f>
        <v>30</v>
      </c>
      <c r="AN696" s="120">
        <f>IF(OR(AM696="",V696="",V696=0),"",ROUND(AM696/V696,2))</f>
        <v>6.25</v>
      </c>
      <c r="AO696" s="100"/>
      <c r="AP696" s="100"/>
      <c r="AQ696" s="106" t="str">
        <f>IF(OR(L696="",V696="",V696=0),"",ROUND(L696/V696,1))</f>
        <v/>
      </c>
      <c r="AR696" s="100"/>
      <c r="AS696" s="189">
        <f>IFERROR(IF(OR(V696="",AE696="",V696&lt;=0,AE696&lt;0),"",AE696/V696),"")</f>
        <v>0.54166666666672192</v>
      </c>
      <c r="AT696" s="104"/>
      <c r="AU696" s="100" t="s">
        <v>133</v>
      </c>
      <c r="AV696" s="100" t="s">
        <v>161</v>
      </c>
      <c r="AW696" s="100"/>
      <c r="AX696" s="100"/>
      <c r="AY696" s="100"/>
      <c r="AZ696" s="121" t="s">
        <v>160</v>
      </c>
      <c r="BA696" s="55"/>
    </row>
    <row r="697" spans="2:53" ht="42" hidden="1" customHeight="1" thickBot="1" x14ac:dyDescent="0.3">
      <c r="B697" s="147">
        <v>46314</v>
      </c>
      <c r="C697" s="123" t="s">
        <v>110</v>
      </c>
      <c r="D697" s="123">
        <v>1</v>
      </c>
      <c r="E697" s="123" t="s">
        <v>131</v>
      </c>
      <c r="F697" s="123" t="s">
        <v>130</v>
      </c>
      <c r="G697" s="123">
        <v>15</v>
      </c>
      <c r="H697" s="123" t="s">
        <v>208</v>
      </c>
      <c r="I697" s="123"/>
      <c r="J697" s="123"/>
      <c r="K697" s="123" t="s">
        <v>183</v>
      </c>
      <c r="L697" s="123"/>
      <c r="M697" s="123"/>
      <c r="N697" s="123">
        <v>8</v>
      </c>
      <c r="O697" s="123">
        <v>96</v>
      </c>
      <c r="P697" s="122"/>
      <c r="Q697" s="144"/>
      <c r="S697" s="59">
        <f>'INFORME DIARIO MAQUINARIA'!$R697-'INFORME DIARIO MAQUINARIA'!$Q697</f>
        <v>0</v>
      </c>
      <c r="T697" s="144"/>
      <c r="U697" s="100"/>
      <c r="V697" s="100"/>
      <c r="W697" s="100">
        <v>17199</v>
      </c>
      <c r="X697" s="100">
        <v>17301</v>
      </c>
      <c r="Y697" s="105">
        <f>IF(X697-W697=0,"",X697-W697)</f>
        <v>102</v>
      </c>
      <c r="Z697" s="105"/>
      <c r="AA697" s="105"/>
      <c r="AB697" s="105">
        <f>'INFORME DIARIO MAQUINARIA'!$AA697-'INFORME DIARIO MAQUINARIA'!$Z697</f>
        <v>0</v>
      </c>
      <c r="AC697" s="100"/>
      <c r="AD697" s="100"/>
      <c r="AE697" s="100"/>
      <c r="AF697" s="100">
        <v>17266</v>
      </c>
      <c r="AG697" s="100">
        <v>17279</v>
      </c>
      <c r="AH697" s="106">
        <f>IF(AG697-AF697=0,"",AG697-AF697)</f>
        <v>13</v>
      </c>
      <c r="AI697" s="100">
        <v>230</v>
      </c>
      <c r="AJ697" s="100">
        <v>20</v>
      </c>
      <c r="AK697" s="100">
        <v>125</v>
      </c>
      <c r="AL697" s="100">
        <v>110</v>
      </c>
      <c r="AM697" s="106">
        <f>IF((AK697+AJ697)-AL697=0,"",(AK697+AJ697)-AL697)</f>
        <v>35</v>
      </c>
      <c r="AN697" s="100"/>
      <c r="AO697" s="106">
        <f>IF(OR(Y697="",AM697="",AM697=0),"",ROUND(Y697/AM697,2))</f>
        <v>2.91</v>
      </c>
      <c r="AP697" s="106">
        <f>IF(OR(AM697="",Y697="",Y697=0),"",ROUND(AM697/Y697,2))</f>
        <v>0.34</v>
      </c>
      <c r="AQ697" s="100"/>
      <c r="AR697" s="100"/>
      <c r="AS697" s="100"/>
      <c r="AT697" s="104"/>
      <c r="AU697" s="100" t="s">
        <v>133</v>
      </c>
      <c r="AV697" s="100" t="s">
        <v>180</v>
      </c>
      <c r="AW697" s="100"/>
      <c r="AX697" s="100"/>
      <c r="AY697" s="100"/>
      <c r="AZ697" s="100" t="s">
        <v>160</v>
      </c>
      <c r="BA697" s="55"/>
    </row>
    <row r="698" spans="2:53" ht="47.25" hidden="1" customHeight="1" x14ac:dyDescent="0.25">
      <c r="B698" s="142">
        <v>46315</v>
      </c>
      <c r="C698" s="131" t="s">
        <v>59</v>
      </c>
      <c r="D698" s="131">
        <v>1</v>
      </c>
      <c r="E698" s="131" t="s">
        <v>95</v>
      </c>
      <c r="F698" s="131" t="s">
        <v>94</v>
      </c>
      <c r="G698" s="131"/>
      <c r="H698" s="131"/>
      <c r="I698" s="131"/>
      <c r="J698" s="131"/>
      <c r="K698" s="131" t="s">
        <v>121</v>
      </c>
      <c r="L698" s="131"/>
      <c r="M698" s="131"/>
      <c r="N698" s="131">
        <v>1</v>
      </c>
      <c r="O698" s="131"/>
      <c r="P698" s="130"/>
      <c r="Q698" s="144"/>
      <c r="S698" s="58">
        <f>'INFORME DIARIO MAQUINARIA'!$R698-'INFORME DIARIO MAQUINARIA'!$Q698</f>
        <v>0</v>
      </c>
      <c r="T698" s="163">
        <v>364.3</v>
      </c>
      <c r="U698" s="100">
        <v>367.7</v>
      </c>
      <c r="V698" s="105">
        <f>IF(U698-T698=0,"",U698-T698)</f>
        <v>3.3999999999999773</v>
      </c>
      <c r="W698" s="100"/>
      <c r="X698" s="100"/>
      <c r="Y698" s="105" t="str">
        <f>IF(X698-W698=0,"",X698-W698)</f>
        <v/>
      </c>
      <c r="Z698" s="105"/>
      <c r="AA698" s="105"/>
      <c r="AB698" s="105">
        <f>'INFORME DIARIO MAQUINARIA'!$AA698-'INFORME DIARIO MAQUINARIA'!$Z698</f>
        <v>0</v>
      </c>
      <c r="AC698" s="100"/>
      <c r="AD698" s="100"/>
      <c r="AE698" s="100"/>
      <c r="AF698" s="100"/>
      <c r="AG698" s="100"/>
      <c r="AH698" s="100"/>
      <c r="AI698" s="100">
        <v>220</v>
      </c>
      <c r="AJ698" s="100"/>
      <c r="AK698" s="100">
        <v>195</v>
      </c>
      <c r="AL698" s="100">
        <v>187</v>
      </c>
      <c r="AM698" s="105">
        <f>IF((AK698+AJ698)-AL698=0,"",(AK698+AJ698)-AL698)</f>
        <v>8</v>
      </c>
      <c r="AN698" s="151">
        <f>IF(OR(AM698="",V698="",V698=0),"",ROUND(AM698/V698,2))</f>
        <v>2.35</v>
      </c>
      <c r="AO698" s="100"/>
      <c r="AP698" s="100"/>
      <c r="AQ698" s="100"/>
      <c r="AR698" s="105" t="str">
        <f>IF(OR('INFORME DIARIO MAQUINARIA'!$O698="",'INFORME DIARIO MAQUINARIA'!$AH698="",'INFORME DIARIO MAQUINARIA'!$AH698=0),"",ROUND('INFORME DIARIO MAQUINARIA'!$O698/'INFORME DIARIO MAQUINARIA'!$AH698,1))</f>
        <v/>
      </c>
      <c r="AS698" s="100"/>
      <c r="AT698" s="104" t="s">
        <v>207</v>
      </c>
      <c r="AU698" s="100" t="s">
        <v>133</v>
      </c>
      <c r="AV698" s="100"/>
      <c r="AW698" s="100"/>
      <c r="AX698" s="100"/>
      <c r="AY698" s="100"/>
      <c r="AZ698" s="100"/>
      <c r="BA698" s="55"/>
    </row>
    <row r="699" spans="2:53" ht="51.75" hidden="1" customHeight="1" thickBot="1" x14ac:dyDescent="0.3">
      <c r="B699" s="147">
        <v>46315</v>
      </c>
      <c r="C699" s="123" t="s">
        <v>203</v>
      </c>
      <c r="D699" s="123">
        <v>1</v>
      </c>
      <c r="E699" s="123" t="s">
        <v>206</v>
      </c>
      <c r="F699" s="123" t="s">
        <v>186</v>
      </c>
      <c r="G699" s="123"/>
      <c r="H699" s="123"/>
      <c r="I699" s="123"/>
      <c r="J699" s="123"/>
      <c r="K699" s="123" t="s">
        <v>205</v>
      </c>
      <c r="L699" s="123"/>
      <c r="M699" s="123"/>
      <c r="N699" s="123"/>
      <c r="O699" s="123"/>
      <c r="P699" s="122"/>
      <c r="Q699" s="144"/>
      <c r="S699" s="59">
        <f>'INFORME DIARIO MAQUINARIA'!$R699-'INFORME DIARIO MAQUINARIA'!$Q699</f>
        <v>0</v>
      </c>
      <c r="T699" s="163">
        <v>2742.6</v>
      </c>
      <c r="U699" s="152">
        <v>2743.2</v>
      </c>
      <c r="V699" s="106">
        <f>IF(U699-T699=0,"",U699-T699)</f>
        <v>0.59999999999990905</v>
      </c>
      <c r="W699" s="152"/>
      <c r="X699" s="152"/>
      <c r="Y699" s="105" t="str">
        <f>IF(X699-W699=0,"",X699-W699)</f>
        <v/>
      </c>
      <c r="Z699" s="121"/>
      <c r="AA699" s="121"/>
      <c r="AB699" s="121">
        <f>'INFORME DIARIO MAQUINARIA'!$AA699-'INFORME DIARIO MAQUINARIA'!$Z699</f>
        <v>0</v>
      </c>
      <c r="AC699" s="152"/>
      <c r="AD699" s="152"/>
      <c r="AE699" s="152"/>
      <c r="AF699" s="152"/>
      <c r="AG699" s="152"/>
      <c r="AH699" s="152"/>
      <c r="AI699" s="152">
        <v>165</v>
      </c>
      <c r="AJ699" s="152"/>
      <c r="AK699" s="152">
        <v>69</v>
      </c>
      <c r="AL699" s="152">
        <v>66</v>
      </c>
      <c r="AM699" s="106">
        <f>IF((AK699+AJ699)-AL699=0,"",(AK699+AJ699)-AL699)</f>
        <v>3</v>
      </c>
      <c r="AN699" s="120">
        <f>IF(OR(AM699="",V699="",V699=0),"",ROUND(AM699/V699,2))</f>
        <v>5</v>
      </c>
      <c r="AO699" s="152"/>
      <c r="AP699" s="152"/>
      <c r="AQ699" s="152"/>
      <c r="AR699" s="152"/>
      <c r="AS699" s="152"/>
      <c r="AT699" s="170"/>
      <c r="AU699" s="152"/>
      <c r="AV699" s="152"/>
      <c r="AW699" s="152"/>
      <c r="AX699" s="152"/>
      <c r="AY699" s="152"/>
      <c r="AZ699" s="152"/>
      <c r="BA699" s="55"/>
    </row>
    <row r="700" spans="2:53" ht="82.5" hidden="1" customHeight="1" thickBot="1" x14ac:dyDescent="0.3">
      <c r="B700" s="194">
        <v>46315</v>
      </c>
      <c r="C700" s="113" t="s">
        <v>59</v>
      </c>
      <c r="D700" s="113">
        <v>1</v>
      </c>
      <c r="E700" s="113" t="s">
        <v>86</v>
      </c>
      <c r="F700" s="113" t="s">
        <v>85</v>
      </c>
      <c r="G700" s="113"/>
      <c r="H700" s="113"/>
      <c r="I700" s="113"/>
      <c r="J700" s="113"/>
      <c r="K700" s="113" t="s">
        <v>198</v>
      </c>
      <c r="L700" s="113"/>
      <c r="M700" s="113"/>
      <c r="N700" s="113">
        <v>1</v>
      </c>
      <c r="O700" s="113"/>
      <c r="P700" s="112"/>
      <c r="Q700" s="144"/>
      <c r="S700" s="59">
        <f>'INFORME DIARIO MAQUINARIA'!$R700-'INFORME DIARIO MAQUINARIA'!$Q700</f>
        <v>0</v>
      </c>
      <c r="T700" s="163"/>
      <c r="U700" s="152"/>
      <c r="V700" s="152"/>
      <c r="W700" s="152">
        <v>22217</v>
      </c>
      <c r="X700" s="152">
        <v>22259</v>
      </c>
      <c r="Y700" s="105">
        <f>IF(X700-W700=0,"",X700-W700)</f>
        <v>42</v>
      </c>
      <c r="Z700" s="121"/>
      <c r="AA700" s="121"/>
      <c r="AB700" s="172">
        <f>'INFORME DIARIO MAQUINARIA'!$AA700-'INFORME DIARIO MAQUINARIA'!$Z700</f>
        <v>0</v>
      </c>
      <c r="AC700" s="152"/>
      <c r="AD700" s="152"/>
      <c r="AE700" s="152"/>
      <c r="AF700" s="152"/>
      <c r="AG700" s="152"/>
      <c r="AH700" s="106" t="str">
        <f>IF(AG700-AF700=0,"",AG700-AF700)</f>
        <v/>
      </c>
      <c r="AI700" s="152">
        <v>230</v>
      </c>
      <c r="AJ700" s="152"/>
      <c r="AK700" s="152">
        <v>110</v>
      </c>
      <c r="AL700" s="152">
        <v>95</v>
      </c>
      <c r="AM700" s="106">
        <f>IF((AK700+AJ700)-AL700=0,"",(AK700+AJ700)-AL700)</f>
        <v>15</v>
      </c>
      <c r="AN700" s="152"/>
      <c r="AO700" s="106">
        <f>IF(OR(Y700="",AM700="",AM700=0),"",ROUND(Y700/AM700,2))</f>
        <v>2.8</v>
      </c>
      <c r="AP700" s="106">
        <f>IF(OR(AM700="",Y700="",Y700=0),"",ROUND(AM700/Y700,2))</f>
        <v>0.36</v>
      </c>
      <c r="AQ700" s="152"/>
      <c r="AR700" s="152"/>
      <c r="AS700" s="152"/>
      <c r="AT700" s="170"/>
      <c r="AU700" s="152"/>
      <c r="AV700" s="152"/>
      <c r="AW700" s="152"/>
      <c r="AX700" s="152"/>
      <c r="AY700" s="152"/>
      <c r="AZ700" s="152"/>
      <c r="BA700" s="55"/>
    </row>
    <row r="701" spans="2:53" ht="50.25" hidden="1" customHeight="1" x14ac:dyDescent="0.25">
      <c r="B701" s="142">
        <v>46315</v>
      </c>
      <c r="C701" s="131" t="s">
        <v>59</v>
      </c>
      <c r="D701" s="131">
        <v>1</v>
      </c>
      <c r="E701" s="131" t="s">
        <v>164</v>
      </c>
      <c r="F701" s="131" t="s">
        <v>163</v>
      </c>
      <c r="G701" s="131">
        <v>15</v>
      </c>
      <c r="H701" s="131" t="s">
        <v>200</v>
      </c>
      <c r="I701" s="131"/>
      <c r="J701" s="131"/>
      <c r="K701" s="131" t="s">
        <v>204</v>
      </c>
      <c r="L701" s="131">
        <v>1000</v>
      </c>
      <c r="M701" s="131"/>
      <c r="N701" s="131"/>
      <c r="O701" s="131"/>
      <c r="P701" s="130"/>
      <c r="Q701" s="144"/>
      <c r="S701" s="59">
        <f>'INFORME DIARIO MAQUINARIA'!$R701-'INFORME DIARIO MAQUINARIA'!$Q701</f>
        <v>0</v>
      </c>
      <c r="T701" s="163">
        <v>8434.6299999999992</v>
      </c>
      <c r="U701" s="152">
        <v>8438.5400000000009</v>
      </c>
      <c r="V701" s="105">
        <f>IF(U701-T701=0,"",U701-T701)</f>
        <v>3.9100000000016735</v>
      </c>
      <c r="W701" s="152"/>
      <c r="X701" s="152"/>
      <c r="Y701" s="105" t="str">
        <f>IF(X701-W701=0,"",X701-W701)</f>
        <v/>
      </c>
      <c r="Z701" s="121"/>
      <c r="AA701" s="121"/>
      <c r="AB701" s="121">
        <f>'INFORME DIARIO MAQUINARIA'!$AA701-'INFORME DIARIO MAQUINARIA'!$Z701</f>
        <v>0</v>
      </c>
      <c r="AC701" s="152">
        <v>8434.9</v>
      </c>
      <c r="AD701" s="152">
        <v>8438.41</v>
      </c>
      <c r="AE701" s="106">
        <f>IF(AD701-AC701=0,"",AD701-AC701)</f>
        <v>3.5100000000002183</v>
      </c>
      <c r="AF701" s="152"/>
      <c r="AG701" s="152"/>
      <c r="AH701" s="152"/>
      <c r="AI701" s="152">
        <v>350</v>
      </c>
      <c r="AJ701" s="152">
        <v>60</v>
      </c>
      <c r="AK701" s="152">
        <v>110</v>
      </c>
      <c r="AL701" s="152">
        <v>130</v>
      </c>
      <c r="AM701" s="106">
        <f>IF((AK701+AJ701)-AL701=0,"",(AK701+AJ701)-AL701)</f>
        <v>40</v>
      </c>
      <c r="AN701" s="120">
        <f>IF(OR(AM701="",V701="",V701=0),"",ROUND(AM701/V701,2))</f>
        <v>10.23</v>
      </c>
      <c r="AO701" s="152"/>
      <c r="AP701" s="152"/>
      <c r="AQ701" s="106">
        <f>IF(OR(L701="",V701="",V701=0),"",ROUND(L701/V701,1))</f>
        <v>255.8</v>
      </c>
      <c r="AR701" s="152"/>
      <c r="AS701" s="189">
        <f>IFERROR(IF(OR(V701="",AE701="",V701&lt;=0,AE701&lt;0),"",AE701/V701),"")</f>
        <v>0.89769820971834169</v>
      </c>
      <c r="AT701" s="170"/>
      <c r="AU701" s="152" t="s">
        <v>133</v>
      </c>
      <c r="AV701" s="152" t="s">
        <v>161</v>
      </c>
      <c r="AW701" s="152"/>
      <c r="AX701" s="152"/>
      <c r="AY701" s="152"/>
      <c r="AZ701" s="152" t="s">
        <v>160</v>
      </c>
    </row>
    <row r="702" spans="2:53" ht="47.25" hidden="1" customHeight="1" x14ac:dyDescent="0.25">
      <c r="B702" s="155">
        <v>46315</v>
      </c>
      <c r="C702" s="154" t="s">
        <v>203</v>
      </c>
      <c r="D702" s="154">
        <v>1</v>
      </c>
      <c r="E702" s="154" t="s">
        <v>104</v>
      </c>
      <c r="F702" s="154" t="s">
        <v>202</v>
      </c>
      <c r="G702" s="154">
        <v>15</v>
      </c>
      <c r="H702" s="154" t="s">
        <v>201</v>
      </c>
      <c r="I702" s="154"/>
      <c r="J702" s="154"/>
      <c r="K702" s="154" t="s">
        <v>159</v>
      </c>
      <c r="L702" s="154"/>
      <c r="M702" s="154">
        <v>96</v>
      </c>
      <c r="N702" s="154"/>
      <c r="O702" s="154"/>
      <c r="P702" s="153"/>
      <c r="Q702" s="144"/>
      <c r="S702" s="59">
        <f>'INFORME DIARIO MAQUINARIA'!$R702-'INFORME DIARIO MAQUINARIA'!$Q702</f>
        <v>0</v>
      </c>
      <c r="T702" s="163">
        <v>2904.5</v>
      </c>
      <c r="U702" s="152">
        <v>2907.3</v>
      </c>
      <c r="V702" s="105">
        <f>IF(U702-T702=0,"",U702-T702)</f>
        <v>2.8000000000001819</v>
      </c>
      <c r="W702" s="152"/>
      <c r="X702" s="152"/>
      <c r="Y702" s="121" t="str">
        <f>IF(X702-W702=0,"",X702-W702)</f>
        <v/>
      </c>
      <c r="Z702" s="121"/>
      <c r="AA702" s="121"/>
      <c r="AB702" s="121">
        <f>'INFORME DIARIO MAQUINARIA'!$AA702-'INFORME DIARIO MAQUINARIA'!$Z702</f>
        <v>0</v>
      </c>
      <c r="AC702" s="152">
        <v>2904.9</v>
      </c>
      <c r="AD702" s="152">
        <v>2907.1</v>
      </c>
      <c r="AE702" s="106">
        <f>IF(AD702-AC702=0,"",AD702-AC702)</f>
        <v>2.1999999999998181</v>
      </c>
      <c r="AF702" s="152"/>
      <c r="AG702" s="152"/>
      <c r="AH702" s="152"/>
      <c r="AI702" s="152">
        <v>165</v>
      </c>
      <c r="AJ702" s="152">
        <v>40</v>
      </c>
      <c r="AK702" s="152">
        <v>110</v>
      </c>
      <c r="AL702" s="152">
        <v>130</v>
      </c>
      <c r="AM702" s="106">
        <f>IF((AK702+AJ702)-AL702=0,"",(AK702+AJ702)-AL702)</f>
        <v>20</v>
      </c>
      <c r="AN702" s="120">
        <f>IF(OR(AM702="",V702="",V702=0),"",ROUND(AM702/V702,2))</f>
        <v>7.14</v>
      </c>
      <c r="AO702" s="152"/>
      <c r="AP702" s="152"/>
      <c r="AQ702" s="106" t="str">
        <f>IF(OR(L702="",V702="",V702=0),"",ROUND(L702/V702,1))</f>
        <v/>
      </c>
      <c r="AR702" s="152"/>
      <c r="AS702" s="189">
        <f>IFERROR(IF(OR(V702="",AE702="",V702&lt;=0,AE702&lt;0),"",AE702/V702),"")</f>
        <v>0.78571428571416968</v>
      </c>
      <c r="AT702" s="170"/>
      <c r="AU702" s="152"/>
      <c r="AV702" s="152"/>
      <c r="AW702" s="152"/>
      <c r="AX702" s="152"/>
      <c r="AY702" s="152"/>
      <c r="AZ702" s="152"/>
    </row>
    <row r="703" spans="2:53" ht="48.75" hidden="1" customHeight="1" thickBot="1" x14ac:dyDescent="0.3">
      <c r="B703" s="147">
        <v>46315</v>
      </c>
      <c r="C703" s="123" t="s">
        <v>59</v>
      </c>
      <c r="D703" s="123">
        <v>1</v>
      </c>
      <c r="E703" s="123" t="s">
        <v>131</v>
      </c>
      <c r="F703" s="123" t="s">
        <v>130</v>
      </c>
      <c r="G703" s="123">
        <v>15</v>
      </c>
      <c r="H703" s="123" t="s">
        <v>200</v>
      </c>
      <c r="I703" s="123"/>
      <c r="J703" s="123"/>
      <c r="K703" s="123" t="s">
        <v>157</v>
      </c>
      <c r="L703" s="123"/>
      <c r="M703" s="123"/>
      <c r="N703" s="123">
        <v>8</v>
      </c>
      <c r="O703" s="123">
        <v>96</v>
      </c>
      <c r="P703" s="122"/>
      <c r="Q703" s="144"/>
      <c r="S703" s="59">
        <f>'INFORME DIARIO MAQUINARIA'!$R703-'INFORME DIARIO MAQUINARIA'!$Q703</f>
        <v>0</v>
      </c>
      <c r="T703" s="163"/>
      <c r="U703" s="100"/>
      <c r="V703" s="100"/>
      <c r="W703" s="100">
        <v>17301</v>
      </c>
      <c r="X703" s="100">
        <v>17357</v>
      </c>
      <c r="Y703" s="105">
        <f>IF(X703-W703=0,"",X703-W703)</f>
        <v>56</v>
      </c>
      <c r="Z703" s="105"/>
      <c r="AA703" s="105"/>
      <c r="AB703" s="105">
        <f>'INFORME DIARIO MAQUINARIA'!$AA703-'INFORME DIARIO MAQUINARIA'!$Z703</f>
        <v>0</v>
      </c>
      <c r="AC703" s="100"/>
      <c r="AD703" s="100"/>
      <c r="AE703" s="100"/>
      <c r="AF703" s="100">
        <v>17302</v>
      </c>
      <c r="AG703" s="100">
        <v>17309</v>
      </c>
      <c r="AH703" s="105">
        <f>IF(AG703-AF703=0,"",AG703-AF703)</f>
        <v>7</v>
      </c>
      <c r="AI703" s="100">
        <v>230</v>
      </c>
      <c r="AJ703" s="100">
        <v>20</v>
      </c>
      <c r="AK703" s="100">
        <v>110</v>
      </c>
      <c r="AL703" s="100">
        <v>98</v>
      </c>
      <c r="AM703" s="105">
        <f>IF((AK703+AJ703)-AL703=0,"",(AK703+AJ703)-AL703)</f>
        <v>32</v>
      </c>
      <c r="AN703" s="100"/>
      <c r="AO703" s="105">
        <f>IF(OR(Y703="",AM703="",AM703=0),"",ROUND(Y703/AM703,2))</f>
        <v>1.75</v>
      </c>
      <c r="AP703" s="105">
        <f>IF(OR(AM703="",Y703="",Y703=0),"",ROUND(AM703/Y703,2))</f>
        <v>0.56999999999999995</v>
      </c>
      <c r="AQ703" s="100"/>
      <c r="AR703" s="100"/>
      <c r="AS703" s="104"/>
      <c r="AT703" s="104"/>
      <c r="AU703" s="100"/>
      <c r="AV703" s="100"/>
      <c r="AW703" s="100"/>
      <c r="AX703" s="100"/>
      <c r="AY703" s="100"/>
      <c r="AZ703" s="100" t="s">
        <v>160</v>
      </c>
    </row>
    <row r="704" spans="2:53" ht="49.5" hidden="1" customHeight="1" thickBot="1" x14ac:dyDescent="0.3">
      <c r="B704" s="194">
        <v>46316</v>
      </c>
      <c r="C704" s="113" t="s">
        <v>57</v>
      </c>
      <c r="D704" s="113">
        <v>1</v>
      </c>
      <c r="E704" s="113" t="s">
        <v>95</v>
      </c>
      <c r="F704" s="113" t="s">
        <v>94</v>
      </c>
      <c r="G704" s="113"/>
      <c r="H704" s="113"/>
      <c r="I704" s="113"/>
      <c r="J704" s="113"/>
      <c r="K704" s="113" t="s">
        <v>121</v>
      </c>
      <c r="L704" s="113"/>
      <c r="M704" s="113"/>
      <c r="N704" s="113">
        <v>1</v>
      </c>
      <c r="O704" s="113"/>
      <c r="P704" s="112"/>
      <c r="Q704" s="111">
        <v>0.38055555555555554</v>
      </c>
      <c r="R704" s="110">
        <v>0.56805555555555554</v>
      </c>
      <c r="S704" s="58">
        <f>'INFORME DIARIO MAQUINARIA'!$R704-'INFORME DIARIO MAQUINARIA'!$Q704</f>
        <v>0.1875</v>
      </c>
      <c r="T704" s="144">
        <v>367.7</v>
      </c>
      <c r="U704" s="100">
        <v>370</v>
      </c>
      <c r="V704" s="105">
        <f>IF(U704-T704=0,"",U704-T704)</f>
        <v>2.3000000000000114</v>
      </c>
      <c r="W704" s="100"/>
      <c r="X704" s="100"/>
      <c r="Y704" s="105" t="str">
        <f>IF(X704-W704=0,"",X704-W704)</f>
        <v/>
      </c>
      <c r="Z704" s="105"/>
      <c r="AA704" s="105"/>
      <c r="AB704" s="105">
        <f>'INFORME DIARIO MAQUINARIA'!$AA704-'INFORME DIARIO MAQUINARIA'!$Z704</f>
        <v>0</v>
      </c>
      <c r="AC704" s="100"/>
      <c r="AD704" s="100"/>
      <c r="AE704" s="100"/>
      <c r="AF704" s="100"/>
      <c r="AG704" s="100"/>
      <c r="AH704" s="105"/>
      <c r="AI704" s="100">
        <v>220</v>
      </c>
      <c r="AJ704" s="100"/>
      <c r="AK704" s="100">
        <v>187</v>
      </c>
      <c r="AL704" s="100">
        <v>178</v>
      </c>
      <c r="AM704" s="105">
        <f>IF((AK704+AJ704)-AL704=0,"",(AK704+AJ704)-AL704)</f>
        <v>9</v>
      </c>
      <c r="AN704" s="151">
        <f>IF(OR(AM704="",V704="",V704=0),"",ROUND(AM704/V704,2))</f>
        <v>3.91</v>
      </c>
      <c r="AO704" s="100"/>
      <c r="AP704" s="100"/>
      <c r="AQ704" s="100"/>
      <c r="AR704" s="105" t="str">
        <f>IF(OR('INFORME DIARIO MAQUINARIA'!$O704="",'INFORME DIARIO MAQUINARIA'!$AH704="",'INFORME DIARIO MAQUINARIA'!$AH704=0),"",ROUND('INFORME DIARIO MAQUINARIA'!$O704/'INFORME DIARIO MAQUINARIA'!$AH704,1))</f>
        <v/>
      </c>
      <c r="AS704" s="104"/>
      <c r="AT704" s="143"/>
      <c r="AU704" s="100"/>
      <c r="AV704" s="100"/>
      <c r="AW704" s="100"/>
      <c r="AX704" s="100"/>
      <c r="AY704" s="100"/>
      <c r="AZ704" s="100"/>
    </row>
    <row r="705" spans="2:52" ht="111.75" hidden="1" customHeight="1" thickBot="1" x14ac:dyDescent="0.3">
      <c r="B705" s="194">
        <v>46316</v>
      </c>
      <c r="C705" s="113" t="s">
        <v>57</v>
      </c>
      <c r="D705" s="113">
        <v>1</v>
      </c>
      <c r="E705" s="113" t="s">
        <v>86</v>
      </c>
      <c r="F705" s="113" t="s">
        <v>199</v>
      </c>
      <c r="G705" s="113"/>
      <c r="H705" s="113"/>
      <c r="I705" s="113"/>
      <c r="J705" s="113"/>
      <c r="K705" s="113" t="s">
        <v>198</v>
      </c>
      <c r="L705" s="113"/>
      <c r="M705" s="113"/>
      <c r="N705" s="113">
        <v>1</v>
      </c>
      <c r="O705" s="113"/>
      <c r="P705" s="112"/>
      <c r="Q705" s="111">
        <v>0.34375</v>
      </c>
      <c r="R705" s="110">
        <v>0.69374999999999998</v>
      </c>
      <c r="S705" s="58">
        <f>'INFORME DIARIO MAQUINARIA'!$R705-'INFORME DIARIO MAQUINARIA'!$Q705</f>
        <v>0.35</v>
      </c>
      <c r="T705" s="144"/>
      <c r="U705" s="100"/>
      <c r="V705" s="152"/>
      <c r="W705" s="100">
        <v>22259</v>
      </c>
      <c r="X705" s="100">
        <v>22303</v>
      </c>
      <c r="Y705" s="105">
        <f>IF(X705-W705=0,"",X705-W705)</f>
        <v>44</v>
      </c>
      <c r="Z705" s="105"/>
      <c r="AA705" s="105"/>
      <c r="AB705" s="108">
        <f>'INFORME DIARIO MAQUINARIA'!$AA705-'INFORME DIARIO MAQUINARIA'!$Z705</f>
        <v>0</v>
      </c>
      <c r="AC705" s="100"/>
      <c r="AD705" s="100"/>
      <c r="AE705" s="100"/>
      <c r="AF705" s="100">
        <v>22267</v>
      </c>
      <c r="AG705" s="100">
        <v>22286</v>
      </c>
      <c r="AH705" s="106">
        <f>IF(AG705-AF705=0,"",AG705-AF705)</f>
        <v>19</v>
      </c>
      <c r="AI705" s="100">
        <v>230</v>
      </c>
      <c r="AJ705" s="100">
        <v>50</v>
      </c>
      <c r="AK705" s="100">
        <v>95</v>
      </c>
      <c r="AL705" s="100">
        <v>133</v>
      </c>
      <c r="AM705" s="106">
        <f>IF((AK705+AJ705)-AL705=0,"",(AK705+AJ705)-AL705)</f>
        <v>12</v>
      </c>
      <c r="AN705" s="100"/>
      <c r="AO705" s="106">
        <f>IF(OR(Y705="",AM705="",AM705=0),"",ROUND(Y705/AM705,2))</f>
        <v>3.67</v>
      </c>
      <c r="AP705" s="106">
        <f>IF(OR(AM705="",Y705="",Y705=0),"",ROUND(AM705/Y705,2))</f>
        <v>0.27</v>
      </c>
      <c r="AQ705" s="100"/>
      <c r="AR705" s="100"/>
      <c r="AS705" s="104"/>
      <c r="AT705" s="104" t="s">
        <v>197</v>
      </c>
      <c r="AU705" s="100" t="s">
        <v>133</v>
      </c>
      <c r="AV705" s="100"/>
      <c r="AW705" s="100"/>
      <c r="AX705" s="100"/>
      <c r="AY705" s="100"/>
      <c r="AZ705" s="100"/>
    </row>
    <row r="706" spans="2:52" ht="47.25" hidden="1" customHeight="1" thickBot="1" x14ac:dyDescent="0.3">
      <c r="B706" s="166">
        <v>46316</v>
      </c>
      <c r="C706" s="59" t="s">
        <v>57</v>
      </c>
      <c r="D706" s="59">
        <v>1</v>
      </c>
      <c r="E706" s="59" t="s">
        <v>100</v>
      </c>
      <c r="F706" s="59" t="s">
        <v>99</v>
      </c>
      <c r="G706" s="59">
        <v>15</v>
      </c>
      <c r="H706" s="59" t="s">
        <v>179</v>
      </c>
      <c r="I706" s="59"/>
      <c r="J706" s="59"/>
      <c r="K706" s="59" t="s">
        <v>196</v>
      </c>
      <c r="L706" s="59"/>
      <c r="M706" s="59"/>
      <c r="N706" s="59">
        <v>1</v>
      </c>
      <c r="O706" s="59"/>
      <c r="P706" s="115"/>
      <c r="Q706" s="144"/>
      <c r="S706" s="59">
        <f>'INFORME DIARIO MAQUINARIA'!$R706-'INFORME DIARIO MAQUINARIA'!$Q706</f>
        <v>0</v>
      </c>
      <c r="T706" s="144"/>
      <c r="U706" s="100"/>
      <c r="V706" s="100"/>
      <c r="W706" s="100">
        <v>19628</v>
      </c>
      <c r="X706" s="100">
        <v>19677</v>
      </c>
      <c r="Y706" s="121">
        <f>IF(X706-W706=0,"",X706-W706)</f>
        <v>49</v>
      </c>
      <c r="Z706" s="152"/>
      <c r="AA706" s="152"/>
      <c r="AB706" s="152">
        <f>'INFORME DIARIO MAQUINARIA'!$AA706-'INFORME DIARIO MAQUINARIA'!$Z706</f>
        <v>0</v>
      </c>
      <c r="AC706" s="100"/>
      <c r="AD706" s="100"/>
      <c r="AE706" s="100"/>
      <c r="AF706" s="100"/>
      <c r="AG706" s="100"/>
      <c r="AH706" s="105" t="str">
        <f>IF(AG706-AF706=0,"",AG706-AF706)</f>
        <v/>
      </c>
      <c r="AI706" s="100">
        <v>230</v>
      </c>
      <c r="AJ706" s="100"/>
      <c r="AK706" s="100">
        <v>165</v>
      </c>
      <c r="AL706" s="100">
        <v>145</v>
      </c>
      <c r="AM706" s="105">
        <f>IF((AK706+AJ706)-AL706=0,"",(AK706+AJ706)-AL706)</f>
        <v>20</v>
      </c>
      <c r="AN706" s="100"/>
      <c r="AO706" s="105">
        <f>IF(OR(Y706="",AM706="",AM706=0),"",ROUND(Y706/AM706,2))</f>
        <v>2.4500000000000002</v>
      </c>
      <c r="AP706" s="185">
        <f>IF(OR(AM706="",Y706="",Y706=0),"",ROUND(AM706/Y706,2))</f>
        <v>0.41</v>
      </c>
      <c r="AQ706" s="100"/>
      <c r="AR706" s="100"/>
      <c r="AS706" s="104"/>
      <c r="AT706" s="143"/>
      <c r="AU706" s="100"/>
      <c r="AV706" s="100"/>
      <c r="AW706" s="100"/>
      <c r="AX706" s="100"/>
      <c r="AY706" s="100"/>
      <c r="AZ706" s="100"/>
    </row>
    <row r="707" spans="2:52" ht="48" hidden="1" customHeight="1" thickBot="1" x14ac:dyDescent="0.3">
      <c r="B707" s="194">
        <v>46317</v>
      </c>
      <c r="C707" s="113" t="s">
        <v>56</v>
      </c>
      <c r="D707" s="113">
        <v>1</v>
      </c>
      <c r="E707" s="113" t="s">
        <v>95</v>
      </c>
      <c r="F707" s="113" t="s">
        <v>94</v>
      </c>
      <c r="G707" s="113"/>
      <c r="H707" s="113"/>
      <c r="I707" s="113"/>
      <c r="J707" s="113"/>
      <c r="K707" s="113" t="s">
        <v>121</v>
      </c>
      <c r="L707" s="113"/>
      <c r="M707" s="113"/>
      <c r="N707" s="113">
        <v>1</v>
      </c>
      <c r="O707" s="113"/>
      <c r="P707" s="112"/>
      <c r="Q707" s="111">
        <v>0.35069444444444442</v>
      </c>
      <c r="R707" s="110">
        <v>0.66180555555555554</v>
      </c>
      <c r="S707" s="58">
        <f>'INFORME DIARIO MAQUINARIA'!$R707-'INFORME DIARIO MAQUINARIA'!$Q707</f>
        <v>0.31111111111111112</v>
      </c>
      <c r="T707" s="144">
        <v>370</v>
      </c>
      <c r="U707" s="100">
        <v>372</v>
      </c>
      <c r="V707" s="105">
        <f>IF(U707-T707=0,"",U707-T707)</f>
        <v>2</v>
      </c>
      <c r="W707" s="100"/>
      <c r="X707" s="100"/>
      <c r="Y707" s="105"/>
      <c r="Z707" s="121"/>
      <c r="AA707" s="121"/>
      <c r="AB707" s="121">
        <f>'INFORME DIARIO MAQUINARIA'!$AA707-'INFORME DIARIO MAQUINARIA'!$Z707</f>
        <v>0</v>
      </c>
      <c r="AC707" s="100"/>
      <c r="AD707" s="100"/>
      <c r="AE707" s="100"/>
      <c r="AF707" s="100"/>
      <c r="AG707" s="100"/>
      <c r="AH707" s="100"/>
      <c r="AI707" s="100">
        <v>220</v>
      </c>
      <c r="AJ707" s="100"/>
      <c r="AK707" s="100">
        <v>178</v>
      </c>
      <c r="AL707" s="100">
        <v>174</v>
      </c>
      <c r="AM707" s="106">
        <f>IF((AK707+AJ707)-AL707=0,"",(AK707+AJ707)-AL707)</f>
        <v>4</v>
      </c>
      <c r="AN707" s="120">
        <f>IF(OR(AM707="",V707="",V707=0),"",ROUND(AM707/V707,2))</f>
        <v>2</v>
      </c>
      <c r="AO707" s="100"/>
      <c r="AP707" s="100"/>
      <c r="AQ707" s="100"/>
      <c r="AR707" s="100"/>
      <c r="AS707" s="104"/>
      <c r="AT707" s="104" t="s">
        <v>132</v>
      </c>
      <c r="AU707" s="100" t="s">
        <v>133</v>
      </c>
      <c r="AV707" s="100"/>
      <c r="AW707" s="100"/>
      <c r="AX707" s="100"/>
      <c r="AY707" s="100"/>
      <c r="AZ707" s="100"/>
    </row>
    <row r="708" spans="2:52" ht="103.5" hidden="1" customHeight="1" thickBot="1" x14ac:dyDescent="0.3">
      <c r="B708" s="194">
        <v>46317</v>
      </c>
      <c r="C708" s="113" t="s">
        <v>56</v>
      </c>
      <c r="D708" s="113">
        <v>1</v>
      </c>
      <c r="E708" s="113" t="s">
        <v>195</v>
      </c>
      <c r="F708" s="113" t="s">
        <v>130</v>
      </c>
      <c r="G708" s="113">
        <v>5</v>
      </c>
      <c r="H708" s="113"/>
      <c r="I708" s="113"/>
      <c r="J708" s="113"/>
      <c r="K708" s="113" t="s">
        <v>194</v>
      </c>
      <c r="L708" s="113"/>
      <c r="M708" s="113"/>
      <c r="N708" s="113">
        <v>1</v>
      </c>
      <c r="O708" s="113"/>
      <c r="P708" s="112"/>
      <c r="Q708" s="111">
        <v>0.36805555555555558</v>
      </c>
      <c r="R708" s="110">
        <v>0.64583333333333337</v>
      </c>
      <c r="S708" s="58">
        <f>'INFORME DIARIO MAQUINARIA'!$R708-'INFORME DIARIO MAQUINARIA'!$Q708</f>
        <v>0.27777777777777779</v>
      </c>
      <c r="T708" s="144"/>
      <c r="U708" s="100"/>
      <c r="V708" s="100"/>
      <c r="W708" s="100">
        <v>22514</v>
      </c>
      <c r="X708" s="100">
        <v>22563</v>
      </c>
      <c r="Y708" s="106">
        <f>IF(X708-W708=0,"",X708-W708)</f>
        <v>49</v>
      </c>
      <c r="Z708" s="105"/>
      <c r="AA708" s="105"/>
      <c r="AB708" s="105">
        <f>'INFORME DIARIO MAQUINARIA'!$AA708-'INFORME DIARIO MAQUINARIA'!$Z708</f>
        <v>0</v>
      </c>
      <c r="AC708" s="100"/>
      <c r="AD708" s="100"/>
      <c r="AE708" s="100"/>
      <c r="AF708" s="100"/>
      <c r="AG708" s="100"/>
      <c r="AH708" s="100"/>
      <c r="AI708" s="100"/>
      <c r="AJ708" s="100"/>
      <c r="AK708" s="100">
        <v>160</v>
      </c>
      <c r="AL708" s="100">
        <v>142</v>
      </c>
      <c r="AM708" s="106">
        <f>IF((AK708+AJ708)-AL708=0,"",(AK708+AJ708)-AL708)</f>
        <v>18</v>
      </c>
      <c r="AN708" s="100"/>
      <c r="AO708" s="106">
        <f>IF(OR(Y708="",AM708="",AM708=0),"",ROUND(Y708/AM708,2))</f>
        <v>2.72</v>
      </c>
      <c r="AP708" s="106">
        <f>IF(OR(AM708="",Y708="",Y708=0),"",ROUND(AM708/Y708,2))</f>
        <v>0.37</v>
      </c>
      <c r="AQ708" s="100"/>
      <c r="AR708" s="100"/>
      <c r="AS708" s="104"/>
      <c r="AT708" s="143"/>
      <c r="AU708" s="100" t="s">
        <v>133</v>
      </c>
      <c r="AV708" s="100"/>
      <c r="AW708" s="100"/>
      <c r="AX708" s="100"/>
      <c r="AY708" s="100"/>
      <c r="AZ708" s="100"/>
    </row>
    <row r="709" spans="2:52" ht="105.75" hidden="1" customHeight="1" x14ac:dyDescent="0.25">
      <c r="B709" s="142">
        <v>46317</v>
      </c>
      <c r="C709" s="131" t="s">
        <v>56</v>
      </c>
      <c r="D709" s="131">
        <v>1</v>
      </c>
      <c r="E709" s="131" t="s">
        <v>193</v>
      </c>
      <c r="F709" s="131" t="s">
        <v>192</v>
      </c>
      <c r="G709" s="131">
        <v>13</v>
      </c>
      <c r="H709" s="131" t="s">
        <v>184</v>
      </c>
      <c r="I709" s="131">
        <v>247</v>
      </c>
      <c r="J709" s="131"/>
      <c r="K709" s="131" t="s">
        <v>191</v>
      </c>
      <c r="L709" s="131">
        <v>2300</v>
      </c>
      <c r="M709" s="131"/>
      <c r="N709" s="131"/>
      <c r="O709" s="131"/>
      <c r="P709" s="130"/>
      <c r="Q709" s="111">
        <v>0.33611111111111108</v>
      </c>
      <c r="R709" s="110">
        <v>0.75277777777777777</v>
      </c>
      <c r="S709" s="58">
        <f>'INFORME DIARIO MAQUINARIA'!$R709-'INFORME DIARIO MAQUINARIA'!$Q709</f>
        <v>0.41666666666666669</v>
      </c>
      <c r="T709" s="163">
        <v>1970.4</v>
      </c>
      <c r="U709" s="152">
        <v>1979.5</v>
      </c>
      <c r="V709" s="106">
        <f>IF(U709-T709=0,"",U709-T709)</f>
        <v>9.0999999999999091</v>
      </c>
      <c r="W709" s="152"/>
      <c r="X709" s="152"/>
      <c r="Y709" s="152"/>
      <c r="Z709" s="169">
        <v>0.38125000000000003</v>
      </c>
      <c r="AA709" s="169">
        <v>0.60486111111111118</v>
      </c>
      <c r="AB709" s="148">
        <f>'INFORME DIARIO MAQUINARIA'!$AA709-'INFORME DIARIO MAQUINARIA'!$Z709</f>
        <v>0.22361111111111115</v>
      </c>
      <c r="AC709" s="152">
        <v>1973.8</v>
      </c>
      <c r="AD709" s="152">
        <v>1978.2</v>
      </c>
      <c r="AE709" s="106">
        <f>IF(AD709-AC709=0,"",AD709-AC709)</f>
        <v>4.4000000000000909</v>
      </c>
      <c r="AF709" s="152"/>
      <c r="AG709" s="152"/>
      <c r="AH709" s="152"/>
      <c r="AI709" s="152">
        <v>240</v>
      </c>
      <c r="AJ709" s="152">
        <v>120</v>
      </c>
      <c r="AK709" s="152">
        <v>22</v>
      </c>
      <c r="AL709" s="152">
        <v>32</v>
      </c>
      <c r="AM709" s="106">
        <f>IF((AK709+AJ709)-AL709=0,"",(AK709+AJ709)-AL709)</f>
        <v>110</v>
      </c>
      <c r="AN709" s="120">
        <f>IF(OR(AM709="",V709="",V709=0),"",ROUND(AM709/V709,2))</f>
        <v>12.09</v>
      </c>
      <c r="AO709" s="152"/>
      <c r="AP709" s="152"/>
      <c r="AQ709" s="106">
        <f>IF(OR(L709="",V709="",V709=0),"",ROUND(L709/V709,1))</f>
        <v>252.7</v>
      </c>
      <c r="AR709" s="152"/>
      <c r="AS709" s="189">
        <f>IFERROR(IF(OR(V709="",AE709="",V709&lt;=0,AE709&lt;0),"",AE709/V709),"")</f>
        <v>0.48351648351649834</v>
      </c>
      <c r="AT709" s="170" t="s">
        <v>190</v>
      </c>
      <c r="AU709" s="152" t="s">
        <v>133</v>
      </c>
      <c r="AV709" s="152" t="s">
        <v>189</v>
      </c>
      <c r="AW709" s="152"/>
      <c r="AX709" s="152" t="s">
        <v>188</v>
      </c>
      <c r="AY709" s="152">
        <v>76004964</v>
      </c>
      <c r="AZ709" s="152" t="s">
        <v>160</v>
      </c>
    </row>
    <row r="710" spans="2:52" ht="105" hidden="1" customHeight="1" x14ac:dyDescent="0.25">
      <c r="B710" s="155">
        <v>46317</v>
      </c>
      <c r="C710" s="154" t="s">
        <v>56</v>
      </c>
      <c r="D710" s="154">
        <v>1</v>
      </c>
      <c r="E710" s="154" t="s">
        <v>187</v>
      </c>
      <c r="F710" s="154" t="s">
        <v>186</v>
      </c>
      <c r="G710" s="154">
        <v>13</v>
      </c>
      <c r="H710" s="154" t="s">
        <v>184</v>
      </c>
      <c r="I710" s="154">
        <v>247</v>
      </c>
      <c r="J710" s="154"/>
      <c r="K710" s="154" t="s">
        <v>182</v>
      </c>
      <c r="L710" s="154"/>
      <c r="M710" s="154">
        <v>72</v>
      </c>
      <c r="N710" s="154"/>
      <c r="O710" s="154"/>
      <c r="P710" s="153"/>
      <c r="Q710" s="111">
        <v>0.32222222222222224</v>
      </c>
      <c r="R710" s="110">
        <v>0.64166666666666672</v>
      </c>
      <c r="S710" s="58">
        <f>'INFORME DIARIO MAQUINARIA'!$R710-'INFORME DIARIO MAQUINARIA'!$Q710</f>
        <v>0.31944444444444448</v>
      </c>
      <c r="T710" s="163">
        <v>8096.8</v>
      </c>
      <c r="U710" s="152">
        <v>8102.9</v>
      </c>
      <c r="V710" s="106">
        <f>IF(U710-T710=0,"",U710-T710)</f>
        <v>6.0999999999994543</v>
      </c>
      <c r="W710" s="152"/>
      <c r="X710" s="152"/>
      <c r="Y710" s="152"/>
      <c r="Z710" s="169">
        <v>0.37291666666666662</v>
      </c>
      <c r="AA710" s="169">
        <v>0.59305555555555556</v>
      </c>
      <c r="AB710" s="148">
        <f>'INFORME DIARIO MAQUINARIA'!$AA710-'INFORME DIARIO MAQUINARIA'!$Z710</f>
        <v>0.22013888888888894</v>
      </c>
      <c r="AC710" s="193">
        <v>8099.6</v>
      </c>
      <c r="AD710" s="152">
        <v>8101.8</v>
      </c>
      <c r="AE710" s="106">
        <f>IF(AD710-AC710=0,"",AD710-AC710)</f>
        <v>2.1999999999998181</v>
      </c>
      <c r="AF710" s="152"/>
      <c r="AG710" s="152"/>
      <c r="AH710" s="152"/>
      <c r="AI710" s="152">
        <v>165</v>
      </c>
      <c r="AJ710" s="152">
        <v>80</v>
      </c>
      <c r="AK710" s="152">
        <v>50</v>
      </c>
      <c r="AL710" s="152">
        <v>103</v>
      </c>
      <c r="AM710" s="106">
        <f>IF((AK710+AJ710)-AL710=0,"",(AK710+AJ710)-AL710)</f>
        <v>27</v>
      </c>
      <c r="AN710" s="120">
        <f>IF(OR(AM710="",V710="",V710=0),"",ROUND(AM710/V710,2))</f>
        <v>4.43</v>
      </c>
      <c r="AO710" s="152"/>
      <c r="AP710" s="152"/>
      <c r="AQ710" s="152"/>
      <c r="AR710" s="152"/>
      <c r="AS710" s="170"/>
      <c r="AT710" s="170" t="s">
        <v>185</v>
      </c>
      <c r="AU710" s="152" t="s">
        <v>133</v>
      </c>
      <c r="AV710" s="152" t="s">
        <v>140</v>
      </c>
      <c r="AW710" s="152"/>
      <c r="AX710" s="152"/>
      <c r="AY710" s="152"/>
      <c r="AZ710" s="152" t="s">
        <v>160</v>
      </c>
    </row>
    <row r="711" spans="2:52" ht="53.25" hidden="1" customHeight="1" thickBot="1" x14ac:dyDescent="0.3">
      <c r="B711" s="147">
        <v>46317</v>
      </c>
      <c r="C711" s="123" t="s">
        <v>56</v>
      </c>
      <c r="D711" s="123">
        <v>1</v>
      </c>
      <c r="E711" s="123" t="s">
        <v>86</v>
      </c>
      <c r="F711" s="123" t="s">
        <v>85</v>
      </c>
      <c r="G711" s="123">
        <v>13</v>
      </c>
      <c r="H711" s="123" t="s">
        <v>184</v>
      </c>
      <c r="I711" s="123">
        <v>247</v>
      </c>
      <c r="J711" s="123"/>
      <c r="K711" s="123" t="s">
        <v>183</v>
      </c>
      <c r="L711" s="123"/>
      <c r="M711" s="123"/>
      <c r="N711" s="123">
        <v>6</v>
      </c>
      <c r="O711" s="123">
        <v>72</v>
      </c>
      <c r="P711" s="122"/>
      <c r="Q711" s="111">
        <v>0.3298611111111111</v>
      </c>
      <c r="R711" s="110">
        <v>0.63194444444444442</v>
      </c>
      <c r="S711" s="58">
        <f>'INFORME DIARIO MAQUINARIA'!$R711-'INFORME DIARIO MAQUINARIA'!$Q711</f>
        <v>0.30208333333333331</v>
      </c>
      <c r="T711" s="163"/>
      <c r="U711" s="152"/>
      <c r="V711" s="105" t="str">
        <f>IF(U711-T711=0,"",U711-T711)</f>
        <v/>
      </c>
      <c r="W711" s="152">
        <v>22303</v>
      </c>
      <c r="X711" s="152">
        <v>22414</v>
      </c>
      <c r="Y711" s="105">
        <f>IF(X711-W711=0,"",X711-W711)</f>
        <v>111</v>
      </c>
      <c r="Z711" s="169">
        <v>0.36388888888888887</v>
      </c>
      <c r="AA711" s="169">
        <v>0.60416666666666663</v>
      </c>
      <c r="AB711" s="148">
        <f>'INFORME DIARIO MAQUINARIA'!$AA711-'INFORME DIARIO MAQUINARIA'!$Z711</f>
        <v>0.24027777777777776</v>
      </c>
      <c r="AC711" s="152"/>
      <c r="AD711" s="152"/>
      <c r="AE711" s="106" t="str">
        <f>IF(AD711-AC711=0,"",AD711-AC711)</f>
        <v/>
      </c>
      <c r="AF711" s="152">
        <v>22320</v>
      </c>
      <c r="AG711" s="152">
        <v>22397</v>
      </c>
      <c r="AH711" s="106">
        <f>IF(AG711-AF711=0,"",AG711-AF711)</f>
        <v>77</v>
      </c>
      <c r="AI711" s="152">
        <v>230</v>
      </c>
      <c r="AJ711" s="152"/>
      <c r="AK711" s="152">
        <v>133</v>
      </c>
      <c r="AL711" s="152">
        <v>90</v>
      </c>
      <c r="AM711" s="106">
        <f>IF((AK711+AJ711)-AL711=0,"",(AK711+AJ711)-AL711)</f>
        <v>43</v>
      </c>
      <c r="AN711" s="152"/>
      <c r="AO711" s="106">
        <f>IF(OR(Y711="",AM711="",AM711=0),"",ROUND(Y711/AM711,2))</f>
        <v>2.58</v>
      </c>
      <c r="AP711" s="106">
        <f>IF(OR(AM711="",Y711="",Y711=0),"",ROUND(AM711/Y711,2))</f>
        <v>0.39</v>
      </c>
      <c r="AQ711" s="152"/>
      <c r="AR711" s="152"/>
      <c r="AS711" s="170"/>
      <c r="AT711" s="170"/>
      <c r="AU711" s="152" t="s">
        <v>133</v>
      </c>
      <c r="AV711" s="152" t="s">
        <v>140</v>
      </c>
      <c r="AW711" s="152"/>
      <c r="AX711" s="152"/>
      <c r="AY711" s="152"/>
      <c r="AZ711" s="152" t="s">
        <v>160</v>
      </c>
    </row>
    <row r="712" spans="2:52" ht="45" hidden="1" customHeight="1" x14ac:dyDescent="0.25">
      <c r="B712" s="142">
        <v>46317</v>
      </c>
      <c r="C712" s="131" t="s">
        <v>122</v>
      </c>
      <c r="D712" s="131">
        <v>1</v>
      </c>
      <c r="E712" s="131" t="s">
        <v>104</v>
      </c>
      <c r="F712" s="131" t="s">
        <v>103</v>
      </c>
      <c r="G712" s="131">
        <v>15</v>
      </c>
      <c r="H712" s="131" t="s">
        <v>181</v>
      </c>
      <c r="I712" s="131"/>
      <c r="J712" s="131"/>
      <c r="K712" s="131" t="s">
        <v>182</v>
      </c>
      <c r="L712" s="131"/>
      <c r="M712" s="131">
        <v>48</v>
      </c>
      <c r="N712" s="131"/>
      <c r="O712" s="131"/>
      <c r="P712" s="130"/>
      <c r="Q712" s="144"/>
      <c r="S712" s="59">
        <f>'INFORME DIARIO MAQUINARIA'!$R712-'INFORME DIARIO MAQUINARIA'!$Q712</f>
        <v>0</v>
      </c>
      <c r="T712" s="163">
        <v>2907.5</v>
      </c>
      <c r="U712" s="152">
        <v>2910.5</v>
      </c>
      <c r="V712" s="105">
        <f>IF(U712-T712=0,"",U712-T712)</f>
        <v>3</v>
      </c>
      <c r="W712" s="152"/>
      <c r="X712" s="152"/>
      <c r="Y712" s="152"/>
      <c r="Z712" s="152"/>
      <c r="AA712" s="152"/>
      <c r="AB712" s="152">
        <f>'INFORME DIARIO MAQUINARIA'!$AA712-'INFORME DIARIO MAQUINARIA'!$Z712</f>
        <v>0</v>
      </c>
      <c r="AC712" s="152">
        <v>2907.9</v>
      </c>
      <c r="AD712" s="152">
        <v>2910.2</v>
      </c>
      <c r="AE712" s="106">
        <f>IF(AD712-AC712=0,"",AD712-AC712)</f>
        <v>2.2999999999997272</v>
      </c>
      <c r="AF712" s="152"/>
      <c r="AG712" s="152"/>
      <c r="AH712" s="152"/>
      <c r="AI712" s="152">
        <v>165</v>
      </c>
      <c r="AJ712" s="152"/>
      <c r="AK712" s="152">
        <v>130</v>
      </c>
      <c r="AL712" s="152">
        <v>110</v>
      </c>
      <c r="AM712" s="106">
        <f>IF((AK712+AJ712)-AL712=0,"",(AK712+AJ712)-AL712)</f>
        <v>20</v>
      </c>
      <c r="AN712" s="120">
        <f>IF(OR(AM712="",V712="",V712=0),"",ROUND(AM712/V712,2))</f>
        <v>6.67</v>
      </c>
      <c r="AO712" s="152"/>
      <c r="AP712" s="152"/>
      <c r="AQ712" s="106" t="str">
        <f>IF(OR(L712="",V712="",V712=0),"",ROUND(L712/V712,1))</f>
        <v/>
      </c>
      <c r="AR712" s="152"/>
      <c r="AS712" s="189">
        <f>IFERROR(IF(OR(V712="",AE712="",V712&lt;=0,AE712&lt;0),"",AE712/V712),"")</f>
        <v>0.76666666666657568</v>
      </c>
      <c r="AT712" s="167"/>
      <c r="AU712" s="152" t="s">
        <v>133</v>
      </c>
      <c r="AV712" s="152"/>
      <c r="AW712" s="152"/>
      <c r="AX712" s="152"/>
      <c r="AY712" s="152"/>
      <c r="AZ712" s="152"/>
    </row>
    <row r="713" spans="2:52" ht="46.5" hidden="1" customHeight="1" x14ac:dyDescent="0.25">
      <c r="B713" s="166">
        <v>46317</v>
      </c>
      <c r="C713" s="59" t="s">
        <v>56</v>
      </c>
      <c r="D713" s="59">
        <v>1</v>
      </c>
      <c r="E713" s="59" t="s">
        <v>100</v>
      </c>
      <c r="F713" s="59" t="s">
        <v>99</v>
      </c>
      <c r="G713" s="59">
        <v>15</v>
      </c>
      <c r="H713" s="59" t="s">
        <v>181</v>
      </c>
      <c r="I713" s="59"/>
      <c r="J713" s="59"/>
      <c r="K713" s="59" t="s">
        <v>159</v>
      </c>
      <c r="L713" s="59"/>
      <c r="M713" s="59"/>
      <c r="N713" s="59">
        <v>4</v>
      </c>
      <c r="O713" s="59">
        <v>48</v>
      </c>
      <c r="P713" s="115"/>
      <c r="Q713" s="144"/>
      <c r="S713" s="59">
        <f>'INFORME DIARIO MAQUINARIA'!$R713-'INFORME DIARIO MAQUINARIA'!$Q713</f>
        <v>0</v>
      </c>
      <c r="T713" s="144"/>
      <c r="U713" s="192"/>
      <c r="V713" s="105" t="str">
        <f>IF(U713-T713=0,"",U713-T713)</f>
        <v/>
      </c>
      <c r="W713" s="191">
        <v>19677</v>
      </c>
      <c r="X713" s="100">
        <v>19691</v>
      </c>
      <c r="Y713" s="121">
        <f>IF(X713-W713=0,"",X713-W713)</f>
        <v>14</v>
      </c>
      <c r="Z713" s="100"/>
      <c r="AA713" s="100"/>
      <c r="AB713" s="100">
        <f>'INFORME DIARIO MAQUINARIA'!$AA713-'INFORME DIARIO MAQUINARIA'!$Z713</f>
        <v>0</v>
      </c>
      <c r="AC713" s="100"/>
      <c r="AD713" s="100"/>
      <c r="AE713" s="100"/>
      <c r="AF713" s="100">
        <v>19683</v>
      </c>
      <c r="AG713" s="100">
        <v>19683</v>
      </c>
      <c r="AH713" s="105" t="str">
        <f>IF(AG713-AF713=0,"",AG713-AF713)</f>
        <v/>
      </c>
      <c r="AI713" s="100"/>
      <c r="AJ713" s="100">
        <v>20</v>
      </c>
      <c r="AK713" s="100">
        <v>145</v>
      </c>
      <c r="AL713" s="100">
        <v>160</v>
      </c>
      <c r="AM713" s="105">
        <f>IF((AK713+AJ713)-AL713=0,"",(AK713+AJ713)-AL713)</f>
        <v>5</v>
      </c>
      <c r="AN713" s="100"/>
      <c r="AO713" s="105">
        <f>IF(OR(Y713="",AM713="",AM713=0),"",ROUND(Y713/AM713,2))</f>
        <v>2.8</v>
      </c>
      <c r="AP713" s="185">
        <f>IF(OR(AM713="",Y713="",Y713=0),"",ROUND(AM713/Y713,2))</f>
        <v>0.36</v>
      </c>
      <c r="AQ713" s="100"/>
      <c r="AR713" s="100"/>
      <c r="AS713" s="104"/>
      <c r="AT713" s="104"/>
      <c r="AU713" s="100" t="s">
        <v>133</v>
      </c>
      <c r="AV713" s="100" t="s">
        <v>180</v>
      </c>
      <c r="AW713" s="100"/>
      <c r="AX713" s="100"/>
      <c r="AY713" s="100"/>
      <c r="AZ713" s="100"/>
    </row>
    <row r="714" spans="2:52" ht="48.75" hidden="1" customHeight="1" thickBot="1" x14ac:dyDescent="0.3">
      <c r="B714" s="155">
        <v>46317</v>
      </c>
      <c r="C714" s="154" t="s">
        <v>56</v>
      </c>
      <c r="D714" s="154">
        <v>1</v>
      </c>
      <c r="E714" s="154" t="s">
        <v>164</v>
      </c>
      <c r="F714" s="154" t="s">
        <v>163</v>
      </c>
      <c r="G714" s="154">
        <v>15</v>
      </c>
      <c r="H714" s="154" t="s">
        <v>179</v>
      </c>
      <c r="I714" s="154"/>
      <c r="J714" s="154"/>
      <c r="K714" s="154" t="s">
        <v>68</v>
      </c>
      <c r="L714" s="154">
        <v>800</v>
      </c>
      <c r="M714" s="154"/>
      <c r="N714" s="154"/>
      <c r="O714" s="154"/>
      <c r="P714" s="153"/>
      <c r="Q714" s="163"/>
      <c r="R714" s="154"/>
      <c r="S714" s="154">
        <f>'INFORME DIARIO MAQUINARIA'!$R714-'INFORME DIARIO MAQUINARIA'!$Q714</f>
        <v>0</v>
      </c>
      <c r="T714" s="59">
        <v>8438.5400000000009</v>
      </c>
      <c r="U714" s="100">
        <v>8442.17</v>
      </c>
      <c r="V714" s="105">
        <f>IF(U714-T714=0,"",U714-T714)</f>
        <v>3.6299999999991996</v>
      </c>
      <c r="W714" s="100"/>
      <c r="X714" s="100"/>
      <c r="Y714" s="100"/>
      <c r="Z714" s="152"/>
      <c r="AA714" s="152"/>
      <c r="AB714" s="152">
        <f>'INFORME DIARIO MAQUINARIA'!$AA714-'INFORME DIARIO MAQUINARIA'!$Z714</f>
        <v>0</v>
      </c>
      <c r="AC714" s="152">
        <v>8439.2199999999993</v>
      </c>
      <c r="AD714" s="152">
        <v>8441.84</v>
      </c>
      <c r="AE714" s="106">
        <f>IF(AD714-AC714=0,"",AD714-AC714)</f>
        <v>2.6200000000008004</v>
      </c>
      <c r="AF714" s="152"/>
      <c r="AG714" s="152"/>
      <c r="AH714" s="152"/>
      <c r="AI714" s="100">
        <v>350</v>
      </c>
      <c r="AJ714" s="100">
        <v>80</v>
      </c>
      <c r="AK714" s="100">
        <v>130</v>
      </c>
      <c r="AL714" s="100">
        <v>150</v>
      </c>
      <c r="AM714" s="105">
        <f>IF((AK714+AJ714)-AL714=0,"",(AK714+AJ714)-AL714)</f>
        <v>60</v>
      </c>
      <c r="AN714" s="151">
        <f>IF(OR(AM714="",V714="",V714=0),"",ROUND(AM714/V714,2))</f>
        <v>16.53</v>
      </c>
      <c r="AO714" s="100"/>
      <c r="AP714" s="100"/>
      <c r="AQ714" s="105">
        <f>IF(OR(L714="",V714="",V714=0),"",ROUND(L714/V714,1))</f>
        <v>220.4</v>
      </c>
      <c r="AR714" s="100"/>
      <c r="AS714" s="129">
        <f>IFERROR(IF(OR(V714="",AE714="",V714&lt;=0,AE714&lt;0),"",AE714/V714),"")</f>
        <v>0.7217630853998287</v>
      </c>
      <c r="AT714" s="104"/>
      <c r="AU714" s="100" t="s">
        <v>178</v>
      </c>
      <c r="AV714" s="100" t="s">
        <v>161</v>
      </c>
      <c r="AW714" s="100"/>
      <c r="AX714" s="100"/>
      <c r="AY714" s="100"/>
      <c r="AZ714" s="100" t="s">
        <v>160</v>
      </c>
    </row>
    <row r="715" spans="2:52" ht="48.75" hidden="1" customHeight="1" x14ac:dyDescent="0.25">
      <c r="B715" s="127">
        <v>46318</v>
      </c>
      <c r="C715" s="126" t="s">
        <v>60</v>
      </c>
      <c r="D715" s="126">
        <v>1</v>
      </c>
      <c r="E715" s="126" t="s">
        <v>89</v>
      </c>
      <c r="F715" s="126" t="s">
        <v>88</v>
      </c>
      <c r="G715" s="126">
        <v>11</v>
      </c>
      <c r="H715" s="126" t="s">
        <v>74</v>
      </c>
      <c r="I715" s="126"/>
      <c r="J715" s="126" t="s">
        <v>73</v>
      </c>
      <c r="K715" s="126" t="s">
        <v>177</v>
      </c>
      <c r="L715" s="126"/>
      <c r="M715" s="126"/>
      <c r="N715" s="126">
        <v>1</v>
      </c>
      <c r="O715" s="126"/>
      <c r="P715" s="125"/>
      <c r="Q715" s="111">
        <v>0.3743055555555555</v>
      </c>
      <c r="R715" s="110">
        <v>0.65763888888888888</v>
      </c>
      <c r="S715" s="173">
        <f>'INFORME DIARIO MAQUINARIA'!$R715-'INFORME DIARIO MAQUINARIA'!$Q715</f>
        <v>0.28333333333333338</v>
      </c>
      <c r="T715" s="154">
        <v>782</v>
      </c>
      <c r="U715" s="152">
        <v>785.2</v>
      </c>
      <c r="V715" s="106">
        <f>IF(U715-T715=0,"",U715-T715)</f>
        <v>3.2000000000000455</v>
      </c>
      <c r="W715" s="152"/>
      <c r="X715" s="152"/>
      <c r="Y715" s="152"/>
      <c r="Z715" s="152"/>
      <c r="AA715" s="152"/>
      <c r="AB715" s="148"/>
      <c r="AC715" s="152"/>
      <c r="AD715" s="152"/>
      <c r="AE715" s="121"/>
      <c r="AF715" s="152"/>
      <c r="AG715" s="152"/>
      <c r="AH715" s="152"/>
      <c r="AI715" s="152">
        <v>58</v>
      </c>
      <c r="AJ715" s="152">
        <v>48</v>
      </c>
      <c r="AK715" s="152">
        <v>10</v>
      </c>
      <c r="AL715" s="152">
        <v>47</v>
      </c>
      <c r="AM715" s="106">
        <f>IF((AK715+AJ715)-AL715=0,"",(AK715+AJ715)-AL715)</f>
        <v>11</v>
      </c>
      <c r="AN715" s="120">
        <f>IF(OR(AM715="",V715="",V715=0),"",ROUND(AM715/V715,2))</f>
        <v>3.44</v>
      </c>
      <c r="AO715" s="152"/>
      <c r="AP715" s="167"/>
      <c r="AQ715" s="121"/>
      <c r="AR715" s="152"/>
      <c r="AS715" s="168"/>
      <c r="AT715" s="170" t="s">
        <v>176</v>
      </c>
      <c r="AU715" s="152"/>
      <c r="AV715" s="152"/>
      <c r="AW715" s="152"/>
      <c r="AX715" s="152"/>
      <c r="AY715" s="152"/>
      <c r="AZ715" s="152"/>
    </row>
    <row r="716" spans="2:52" ht="57" hidden="1" customHeight="1" x14ac:dyDescent="0.25">
      <c r="B716" s="116">
        <v>46318</v>
      </c>
      <c r="C716" s="59" t="s">
        <v>60</v>
      </c>
      <c r="D716" s="59">
        <v>1</v>
      </c>
      <c r="E716" s="59" t="s">
        <v>76</v>
      </c>
      <c r="F716" s="59" t="s">
        <v>75</v>
      </c>
      <c r="G716" s="59">
        <v>11</v>
      </c>
      <c r="H716" s="59" t="s">
        <v>74</v>
      </c>
      <c r="I716" s="59"/>
      <c r="J716" s="59" t="s">
        <v>73</v>
      </c>
      <c r="K716" s="59" t="s">
        <v>119</v>
      </c>
      <c r="L716" s="59"/>
      <c r="M716" s="59"/>
      <c r="N716" s="59">
        <v>1</v>
      </c>
      <c r="O716" s="59">
        <v>8</v>
      </c>
      <c r="P716" s="115"/>
      <c r="Q716" s="144"/>
      <c r="S716" s="59">
        <f>'INFORME DIARIO MAQUINARIA'!$R716-'INFORME DIARIO MAQUINARIA'!$Q716</f>
        <v>0</v>
      </c>
      <c r="T716" s="59"/>
      <c r="U716" s="100"/>
      <c r="V716" s="105" t="str">
        <f>IF(U716-T716=0,"",U716-T716)</f>
        <v/>
      </c>
      <c r="W716" s="100">
        <v>272591</v>
      </c>
      <c r="X716" s="100">
        <v>272624</v>
      </c>
      <c r="Y716" s="105">
        <f>IF(X716-W716=0,"",X716-W716)</f>
        <v>33</v>
      </c>
      <c r="Z716" s="100"/>
      <c r="AA716" s="100"/>
      <c r="AB716" s="100">
        <f>'INFORME DIARIO MAQUINARIA'!$AA716-'INFORME DIARIO MAQUINARIA'!$Z716</f>
        <v>0</v>
      </c>
      <c r="AC716" s="100"/>
      <c r="AD716" s="100"/>
      <c r="AE716" s="105"/>
      <c r="AF716" s="100"/>
      <c r="AG716" s="100"/>
      <c r="AH716" s="105"/>
      <c r="AI716" s="100">
        <v>200</v>
      </c>
      <c r="AJ716" s="100">
        <v>7</v>
      </c>
      <c r="AK716" s="100">
        <v>60</v>
      </c>
      <c r="AL716" s="100">
        <v>58</v>
      </c>
      <c r="AM716" s="105">
        <f>IF((AK716+AJ716)-AL716=0,"",(AK716+AJ716)-AL716)</f>
        <v>9</v>
      </c>
      <c r="AN716" s="151"/>
      <c r="AO716" s="105">
        <f>IF(OR(Y716="",AM716="",AM716=0),"",ROUND(Y716/AM716,2))</f>
        <v>3.67</v>
      </c>
      <c r="AP716" s="105">
        <f>IF(OR(AM716="",Y716="",Y716=0),"",ROUND(AM716/Y716,2))</f>
        <v>0.27</v>
      </c>
      <c r="AQ716" s="105"/>
      <c r="AR716" s="100"/>
      <c r="AS716" s="129"/>
      <c r="AT716" s="143" t="s">
        <v>175</v>
      </c>
      <c r="AU716" s="100"/>
      <c r="AV716" s="100"/>
      <c r="AW716" s="100"/>
      <c r="AX716" s="100"/>
      <c r="AY716" s="100"/>
      <c r="AZ716" s="100"/>
    </row>
    <row r="717" spans="2:52" ht="48.75" hidden="1" customHeight="1" thickBot="1" x14ac:dyDescent="0.3">
      <c r="B717" s="124">
        <v>46318</v>
      </c>
      <c r="C717" s="123" t="s">
        <v>60</v>
      </c>
      <c r="D717" s="123">
        <v>1</v>
      </c>
      <c r="E717" s="123" t="s">
        <v>95</v>
      </c>
      <c r="F717" s="123" t="s">
        <v>94</v>
      </c>
      <c r="G717" s="123">
        <v>6</v>
      </c>
      <c r="H717" s="123" t="s">
        <v>174</v>
      </c>
      <c r="I717" s="123"/>
      <c r="J717" s="123"/>
      <c r="K717" s="123" t="s">
        <v>129</v>
      </c>
      <c r="L717" s="123"/>
      <c r="M717" s="123"/>
      <c r="N717" s="123">
        <v>1</v>
      </c>
      <c r="O717" s="123"/>
      <c r="P717" s="122"/>
      <c r="Q717" s="111">
        <v>0.34236111111111112</v>
      </c>
      <c r="R717" s="110">
        <v>0.65902777777777777</v>
      </c>
      <c r="S717" s="58">
        <f>'INFORME DIARIO MAQUINARIA'!$R717-'INFORME DIARIO MAQUINARIA'!$Q717</f>
        <v>0.31666666666666665</v>
      </c>
      <c r="T717" s="144">
        <v>372</v>
      </c>
      <c r="U717" s="100">
        <v>374.2</v>
      </c>
      <c r="V717" s="105">
        <f>IF(U717-T717=0,"",U717-T717)</f>
        <v>2.1999999999999886</v>
      </c>
      <c r="W717" s="100"/>
      <c r="X717" s="100"/>
      <c r="Y717" s="100"/>
      <c r="Z717" s="152"/>
      <c r="AA717" s="152"/>
      <c r="AB717" s="152">
        <f>'INFORME DIARIO MAQUINARIA'!$AA717-'INFORME DIARIO MAQUINARIA'!$Z717</f>
        <v>0</v>
      </c>
      <c r="AC717" s="100"/>
      <c r="AD717" s="100"/>
      <c r="AE717" s="105"/>
      <c r="AF717" s="100"/>
      <c r="AG717" s="100"/>
      <c r="AH717" s="100"/>
      <c r="AI717" s="100">
        <v>220</v>
      </c>
      <c r="AJ717" s="100"/>
      <c r="AK717" s="100">
        <v>174</v>
      </c>
      <c r="AL717" s="100">
        <v>157</v>
      </c>
      <c r="AM717" s="106">
        <f>IF((AK717+AJ717)-AL717=0,"",(AK717+AJ717)-AL717)</f>
        <v>17</v>
      </c>
      <c r="AN717" s="120">
        <f>IF(OR(AM717="",V717="",V717=0),"",ROUND(AM717/V717,2))</f>
        <v>7.73</v>
      </c>
      <c r="AO717" s="100"/>
      <c r="AP717" s="100"/>
      <c r="AQ717" s="105"/>
      <c r="AR717" s="100"/>
      <c r="AS717" s="129"/>
      <c r="AT717" s="143" t="s">
        <v>173</v>
      </c>
      <c r="AU717" s="100"/>
      <c r="AV717" s="100"/>
      <c r="AW717" s="100"/>
      <c r="AX717" s="100"/>
      <c r="AY717" s="100"/>
      <c r="AZ717" s="100"/>
    </row>
    <row r="718" spans="2:52" ht="47.25" hidden="1" customHeight="1" thickBot="1" x14ac:dyDescent="0.3">
      <c r="B718" s="141">
        <v>46316</v>
      </c>
      <c r="C718" s="140" t="s">
        <v>57</v>
      </c>
      <c r="D718" s="140">
        <v>1</v>
      </c>
      <c r="E718" s="140" t="s">
        <v>170</v>
      </c>
      <c r="F718" s="140"/>
      <c r="G718" s="140"/>
      <c r="H718" s="140" t="s">
        <v>97</v>
      </c>
      <c r="I718" s="140"/>
      <c r="J718" s="140"/>
      <c r="K718" s="140" t="s">
        <v>172</v>
      </c>
      <c r="L718" s="140"/>
      <c r="M718" s="140"/>
      <c r="N718" s="140"/>
      <c r="O718" s="140"/>
      <c r="P718" s="139"/>
      <c r="Q718" s="144"/>
      <c r="T718" s="59">
        <v>2033.3</v>
      </c>
      <c r="U718" s="100">
        <v>2035.5</v>
      </c>
      <c r="V718" s="105">
        <f>IF(U718-T718=0,"",U718-T718)</f>
        <v>2.2000000000000455</v>
      </c>
      <c r="W718" s="100"/>
      <c r="X718" s="100"/>
      <c r="Y718" s="100"/>
      <c r="Z718" s="100"/>
      <c r="AA718" s="100"/>
      <c r="AB718" s="107"/>
      <c r="AC718" s="100"/>
      <c r="AD718" s="100"/>
      <c r="AE718" s="105"/>
      <c r="AF718" s="100"/>
      <c r="AG718" s="100"/>
      <c r="AH718" s="100"/>
      <c r="AI718" s="100">
        <v>220</v>
      </c>
      <c r="AJ718" s="100"/>
      <c r="AK718" s="100">
        <v>41</v>
      </c>
      <c r="AL718" s="100">
        <v>38</v>
      </c>
      <c r="AM718" s="106">
        <f>IF((AK718+AJ718)-AL718=0,"",(AK718+AJ718)-AL718)</f>
        <v>3</v>
      </c>
      <c r="AN718" s="120">
        <f>IF(OR(AM718="",V718="",V718=0),"",ROUND(AM718/V718,2))</f>
        <v>1.36</v>
      </c>
      <c r="AO718" s="100"/>
      <c r="AP718" s="143"/>
      <c r="AQ718" s="105"/>
      <c r="AR718" s="100"/>
      <c r="AS718" s="129"/>
      <c r="AT718" s="143" t="s">
        <v>171</v>
      </c>
      <c r="AU718" s="100" t="s">
        <v>133</v>
      </c>
      <c r="AV718" s="100"/>
      <c r="AW718" s="100"/>
      <c r="AX718" s="100"/>
      <c r="AY718" s="100"/>
      <c r="AZ718" s="100"/>
    </row>
    <row r="719" spans="2:52" ht="48.75" hidden="1" customHeight="1" x14ac:dyDescent="0.25">
      <c r="B719" s="127">
        <v>46318</v>
      </c>
      <c r="C719" s="126" t="s">
        <v>60</v>
      </c>
      <c r="D719" s="126">
        <v>1</v>
      </c>
      <c r="E719" s="126" t="s">
        <v>170</v>
      </c>
      <c r="F719" s="126" t="s">
        <v>169</v>
      </c>
      <c r="G719" s="126">
        <v>6</v>
      </c>
      <c r="H719" s="126" t="s">
        <v>139</v>
      </c>
      <c r="I719" s="126"/>
      <c r="J719" s="126"/>
      <c r="K719" s="126" t="s">
        <v>68</v>
      </c>
      <c r="L719" s="126">
        <v>1205</v>
      </c>
      <c r="M719" s="126"/>
      <c r="N719" s="126"/>
      <c r="O719" s="126"/>
      <c r="P719" s="125"/>
      <c r="Q719" s="111">
        <v>0.39305555555555555</v>
      </c>
      <c r="R719" s="110">
        <v>0.71597222222222223</v>
      </c>
      <c r="S719" s="58">
        <f>'INFORME DIARIO MAQUINARIA'!$R719-'INFORME DIARIO MAQUINARIA'!$Q719</f>
        <v>0.32291666666666669</v>
      </c>
      <c r="T719" s="144">
        <v>2035.5</v>
      </c>
      <c r="U719" s="152">
        <v>2041.4</v>
      </c>
      <c r="V719" s="190">
        <f>IF(U719-T719=0,"",U719-T719)</f>
        <v>5.9000000000000909</v>
      </c>
      <c r="W719" s="152"/>
      <c r="X719" s="152"/>
      <c r="Y719" s="152"/>
      <c r="Z719" s="169">
        <v>0.4201388888888889</v>
      </c>
      <c r="AA719" s="169">
        <v>0.6</v>
      </c>
      <c r="AB719" s="148">
        <f>'INFORME DIARIO MAQUINARIA'!$AA719-'INFORME DIARIO MAQUINARIA'!$Z719</f>
        <v>0.17986111111111108</v>
      </c>
      <c r="AC719" s="152">
        <v>2036.3</v>
      </c>
      <c r="AD719" s="152">
        <v>2039.9</v>
      </c>
      <c r="AE719" s="106">
        <f>IF(AD719-AC719=0,"",AD719-AC719)</f>
        <v>3.6000000000001364</v>
      </c>
      <c r="AF719" s="152"/>
      <c r="AG719" s="152"/>
      <c r="AH719" s="152"/>
      <c r="AI719" s="152">
        <v>220</v>
      </c>
      <c r="AJ719" s="152">
        <v>160</v>
      </c>
      <c r="AK719" s="152">
        <v>38</v>
      </c>
      <c r="AL719" s="152">
        <v>118</v>
      </c>
      <c r="AM719" s="106">
        <f>IF((AK719+AJ719)-AL719=0,"",(AK719+AJ719)-AL719)</f>
        <v>80</v>
      </c>
      <c r="AN719" s="120">
        <f>IF(OR(AM719="",V719="",V719=0),"",ROUND(AM719/V719,2))</f>
        <v>13.56</v>
      </c>
      <c r="AO719" s="152"/>
      <c r="AP719" s="152"/>
      <c r="AQ719" s="106">
        <f>IF(OR(L719="",V719="",V719=0),"",ROUND(L719/V719,1))</f>
        <v>204.2</v>
      </c>
      <c r="AR719" s="152"/>
      <c r="AS719" s="189">
        <f>IFERROR(IF(OR(V719="",AE719="",V719&lt;=0,AE719&lt;0),"",AE719/V719),"")</f>
        <v>0.61016949152543742</v>
      </c>
      <c r="AT719" s="167"/>
      <c r="AU719" s="152"/>
      <c r="AV719" s="152"/>
      <c r="AW719" s="152"/>
      <c r="AX719" s="152"/>
      <c r="AY719" s="152"/>
      <c r="AZ719" s="152"/>
    </row>
    <row r="720" spans="2:52" ht="63" hidden="1" customHeight="1" x14ac:dyDescent="0.25">
      <c r="B720" s="116">
        <v>46318</v>
      </c>
      <c r="C720" s="59" t="s">
        <v>60</v>
      </c>
      <c r="D720" s="59">
        <v>1</v>
      </c>
      <c r="E720" s="59" t="s">
        <v>131</v>
      </c>
      <c r="F720" s="59" t="s">
        <v>130</v>
      </c>
      <c r="G720" s="59">
        <v>6</v>
      </c>
      <c r="H720" s="59" t="s">
        <v>139</v>
      </c>
      <c r="I720" s="59"/>
      <c r="J720" s="59"/>
      <c r="K720" s="59" t="s">
        <v>168</v>
      </c>
      <c r="L720" s="59"/>
      <c r="M720" s="59"/>
      <c r="N720" s="59">
        <v>1</v>
      </c>
      <c r="O720" s="59">
        <v>12</v>
      </c>
      <c r="P720" s="115"/>
      <c r="Q720" s="111">
        <v>0.38541666666666669</v>
      </c>
      <c r="R720" s="110">
        <v>0.63750000000000007</v>
      </c>
      <c r="S720" s="58">
        <f>'INFORME DIARIO MAQUINARIA'!$R720-'INFORME DIARIO MAQUINARIA'!$Q720</f>
        <v>0.25208333333333338</v>
      </c>
      <c r="T720" s="144"/>
      <c r="U720" s="100"/>
      <c r="V720" s="105" t="str">
        <f>IF(U720-T720=0,"",U720-T720)</f>
        <v/>
      </c>
      <c r="W720" s="100">
        <v>17357</v>
      </c>
      <c r="X720" s="100">
        <v>17395</v>
      </c>
      <c r="Y720" s="105">
        <f>IF(X720-W720=0,"",X720-W720)</f>
        <v>38</v>
      </c>
      <c r="Z720" s="109">
        <v>0.4291666666666667</v>
      </c>
      <c r="AA720" s="109">
        <v>0.58333333333333337</v>
      </c>
      <c r="AB720" s="107">
        <f>'INFORME DIARIO MAQUINARIA'!$AA720-'INFORME DIARIO MAQUINARIA'!$Z720</f>
        <v>0.15416666666666667</v>
      </c>
      <c r="AC720" s="100"/>
      <c r="AD720" s="100"/>
      <c r="AE720" s="105"/>
      <c r="AF720" s="100">
        <v>17368</v>
      </c>
      <c r="AG720" s="100">
        <v>17378</v>
      </c>
      <c r="AH720" s="105">
        <f>IF(AG720-AF720=0,"",AG720-AF720)</f>
        <v>10</v>
      </c>
      <c r="AI720" s="100">
        <v>230</v>
      </c>
      <c r="AJ720" s="100">
        <v>40</v>
      </c>
      <c r="AK720" s="100">
        <v>98</v>
      </c>
      <c r="AL720" s="100">
        <v>123</v>
      </c>
      <c r="AM720" s="105">
        <f>IF((AK720+AJ720)-AL720=0,"",(AK720+AJ720)-AL720)</f>
        <v>15</v>
      </c>
      <c r="AN720" s="151"/>
      <c r="AO720" s="105">
        <f>IF(OR(Y720="",AM720="",AM720=0),"",ROUND(Y720/AM720,2))</f>
        <v>2.5299999999999998</v>
      </c>
      <c r="AP720" s="105">
        <f>IF(OR(AM720="",Y720="",Y720=0),"",ROUND(AM720/Y720,2))</f>
        <v>0.39</v>
      </c>
      <c r="AQ720" s="105"/>
      <c r="AR720" s="100"/>
      <c r="AS720" s="129"/>
      <c r="AT720" s="143" t="s">
        <v>167</v>
      </c>
      <c r="AU720" s="100" t="s">
        <v>133</v>
      </c>
      <c r="AV720" s="100" t="s">
        <v>140</v>
      </c>
      <c r="AW720" s="100"/>
      <c r="AX720" s="100"/>
      <c r="AY720" s="100"/>
      <c r="AZ720" s="100"/>
    </row>
    <row r="721" spans="2:52" ht="62.25" hidden="1" customHeight="1" thickBot="1" x14ac:dyDescent="0.3">
      <c r="B721" s="124">
        <v>46318</v>
      </c>
      <c r="C721" s="123" t="s">
        <v>60</v>
      </c>
      <c r="D721" s="123">
        <v>1</v>
      </c>
      <c r="E721" s="123" t="s">
        <v>143</v>
      </c>
      <c r="F721" s="123" t="s">
        <v>117</v>
      </c>
      <c r="G721" s="123">
        <v>6</v>
      </c>
      <c r="H721" s="123" t="s">
        <v>139</v>
      </c>
      <c r="I721" s="123"/>
      <c r="J721" s="123"/>
      <c r="K721" s="123" t="s">
        <v>166</v>
      </c>
      <c r="L721" s="123"/>
      <c r="M721" s="123">
        <v>12</v>
      </c>
      <c r="N721" s="123"/>
      <c r="O721" s="123"/>
      <c r="P721" s="122">
        <v>4.5</v>
      </c>
      <c r="Q721" s="111">
        <v>0.375</v>
      </c>
      <c r="R721" s="110">
        <v>0.67708333333333337</v>
      </c>
      <c r="S721" s="58">
        <f>'INFORME DIARIO MAQUINARIA'!$R721-'INFORME DIARIO MAQUINARIA'!$Q721</f>
        <v>0.30208333333333337</v>
      </c>
      <c r="T721" s="144">
        <v>9060.2000000000007</v>
      </c>
      <c r="U721" s="100">
        <v>9065.2000000000007</v>
      </c>
      <c r="V721" s="105">
        <f>IF(U721-T721=0,"",U721-T721)</f>
        <v>5</v>
      </c>
      <c r="W721" s="100"/>
      <c r="X721" s="100"/>
      <c r="Y721" s="100"/>
      <c r="Z721" s="109">
        <v>0.4055555555555555</v>
      </c>
      <c r="AA721" s="109">
        <v>0.5805555555555556</v>
      </c>
      <c r="AB721" s="107">
        <f>'INFORME DIARIO MAQUINARIA'!$AA721-'INFORME DIARIO MAQUINARIA'!$Z721</f>
        <v>0.1750000000000001</v>
      </c>
      <c r="AC721" s="100">
        <v>9061.5</v>
      </c>
      <c r="AD721" s="100">
        <v>9063.7999999999993</v>
      </c>
      <c r="AE721" s="105">
        <f>IF(AD721-AC721=0,"",AD721-AC721)</f>
        <v>2.2999999999992724</v>
      </c>
      <c r="AF721" s="100"/>
      <c r="AG721" s="100"/>
      <c r="AH721" s="100"/>
      <c r="AI721" s="100">
        <v>310</v>
      </c>
      <c r="AJ721" s="100">
        <v>100</v>
      </c>
      <c r="AK721" s="100">
        <v>161</v>
      </c>
      <c r="AL721" s="100">
        <v>215</v>
      </c>
      <c r="AM721" s="105">
        <f>IF((AK721+AJ721)-AL721=0,"",(AK721+AJ721)-AL721)</f>
        <v>46</v>
      </c>
      <c r="AN721" s="151">
        <f>IF(OR(AM721="",V721="",V721=0),"",ROUND(AM721/V721,2))</f>
        <v>9.1999999999999993</v>
      </c>
      <c r="AO721" s="100"/>
      <c r="AP721" s="100"/>
      <c r="AQ721" s="105"/>
      <c r="AR721" s="100"/>
      <c r="AS721" s="129"/>
      <c r="AT721" s="143" t="s">
        <v>165</v>
      </c>
      <c r="AU721" s="100" t="s">
        <v>133</v>
      </c>
      <c r="AV721" s="100"/>
      <c r="AW721" s="100"/>
      <c r="AX721" s="100"/>
      <c r="AY721" s="100"/>
      <c r="AZ721" s="100"/>
    </row>
    <row r="722" spans="2:52" ht="55.5" hidden="1" customHeight="1" x14ac:dyDescent="0.25">
      <c r="B722" s="127">
        <v>46318</v>
      </c>
      <c r="C722" s="126" t="s">
        <v>60</v>
      </c>
      <c r="D722" s="126">
        <v>1</v>
      </c>
      <c r="E722" s="126" t="s">
        <v>164</v>
      </c>
      <c r="F722" s="126" t="s">
        <v>163</v>
      </c>
      <c r="G722" s="126">
        <v>15</v>
      </c>
      <c r="H722" s="126" t="s">
        <v>158</v>
      </c>
      <c r="I722" s="126"/>
      <c r="J722" s="126"/>
      <c r="K722" s="126" t="s">
        <v>162</v>
      </c>
      <c r="L722" s="126">
        <v>800</v>
      </c>
      <c r="M722" s="126"/>
      <c r="N722" s="126"/>
      <c r="O722" s="126"/>
      <c r="P722" s="125"/>
      <c r="Q722" s="144"/>
      <c r="S722" s="59">
        <f>'INFORME DIARIO MAQUINARIA'!$R722-'INFORME DIARIO MAQUINARIA'!$Q722</f>
        <v>0</v>
      </c>
      <c r="T722" s="144">
        <v>8442.17</v>
      </c>
      <c r="U722" s="100">
        <v>8449.75</v>
      </c>
      <c r="V722" s="160">
        <f>IF(U722-T722=0,"",U722-T722)</f>
        <v>7.5799999999999272</v>
      </c>
      <c r="W722" s="100"/>
      <c r="X722" s="100"/>
      <c r="Y722" s="100"/>
      <c r="Z722" s="100"/>
      <c r="AA722" s="100"/>
      <c r="AB722" s="100">
        <f>'INFORME DIARIO MAQUINARIA'!$AA722-'INFORME DIARIO MAQUINARIA'!$Z722</f>
        <v>0</v>
      </c>
      <c r="AC722" s="100">
        <v>8442.5499999999993</v>
      </c>
      <c r="AD722" s="100">
        <v>8444.7000000000007</v>
      </c>
      <c r="AE722" s="105">
        <f>IF(AD722-AC722=0,"",AD722-AC722)</f>
        <v>2.1500000000014552</v>
      </c>
      <c r="AF722" s="100"/>
      <c r="AG722" s="100"/>
      <c r="AH722" s="100"/>
      <c r="AI722" s="100">
        <v>350</v>
      </c>
      <c r="AJ722" s="100"/>
      <c r="AK722" s="100">
        <v>150</v>
      </c>
      <c r="AL722" s="100">
        <v>70</v>
      </c>
      <c r="AM722" s="105">
        <f>IF((AK722+AJ722)-AL722=0,"",(AK722+AJ722)-AL722)</f>
        <v>80</v>
      </c>
      <c r="AN722" s="151">
        <f>IF(OR(AM722="",V722="",V722=0),"",ROUND(AM722/V722,2))</f>
        <v>10.55</v>
      </c>
      <c r="AO722" s="100"/>
      <c r="AP722" s="100"/>
      <c r="AQ722" s="105">
        <f>IF(OR(L722="",V722="",V722=0),"",ROUND(L722/V722,1))</f>
        <v>105.5</v>
      </c>
      <c r="AR722" s="100"/>
      <c r="AS722" s="129">
        <f>IFERROR(IF(OR(V722="",AE722="",V722&lt;=0,AE722&lt;0),"",AE722/V722),"")</f>
        <v>0.28364116095006275</v>
      </c>
      <c r="AT722" s="143"/>
      <c r="AU722" s="100" t="s">
        <v>133</v>
      </c>
      <c r="AV722" s="100" t="s">
        <v>161</v>
      </c>
      <c r="AW722" s="100"/>
      <c r="AX722" s="100"/>
      <c r="AY722" s="100"/>
      <c r="AZ722" s="100" t="s">
        <v>160</v>
      </c>
    </row>
    <row r="723" spans="2:52" ht="55.5" hidden="1" customHeight="1" x14ac:dyDescent="0.25">
      <c r="B723" s="116">
        <v>46318</v>
      </c>
      <c r="C723" s="59" t="s">
        <v>60</v>
      </c>
      <c r="D723" s="59">
        <v>1</v>
      </c>
      <c r="E723" s="59" t="s">
        <v>104</v>
      </c>
      <c r="F723" s="59" t="s">
        <v>103</v>
      </c>
      <c r="G723" s="59">
        <v>15</v>
      </c>
      <c r="H723" s="59" t="s">
        <v>158</v>
      </c>
      <c r="I723" s="59"/>
      <c r="J723" s="59"/>
      <c r="K723" s="59" t="s">
        <v>159</v>
      </c>
      <c r="L723" s="59"/>
      <c r="M723" s="59">
        <v>36</v>
      </c>
      <c r="N723" s="59"/>
      <c r="O723" s="59"/>
      <c r="P723" s="115"/>
      <c r="Q723" s="144"/>
      <c r="S723" s="59">
        <f>'INFORME DIARIO MAQUINARIA'!$R723-'INFORME DIARIO MAQUINARIA'!$Q723</f>
        <v>0</v>
      </c>
      <c r="T723" s="144">
        <v>2910.5</v>
      </c>
      <c r="U723" s="100">
        <v>2915.2</v>
      </c>
      <c r="V723" s="105">
        <f>IF(U723-T723=0,"",U723-T723)</f>
        <v>4.6999999999998181</v>
      </c>
      <c r="W723" s="100"/>
      <c r="X723" s="100"/>
      <c r="Y723" s="100"/>
      <c r="Z723" s="152"/>
      <c r="AA723" s="152"/>
      <c r="AB723" s="152">
        <f>'INFORME DIARIO MAQUINARIA'!$AA723-'INFORME DIARIO MAQUINARIA'!$Z723</f>
        <v>0</v>
      </c>
      <c r="AC723" s="100">
        <v>2910.8</v>
      </c>
      <c r="AD723" s="100">
        <v>2912.8</v>
      </c>
      <c r="AE723" s="106">
        <f>IF(AD723-AC723=0,"",AD723-AC723)</f>
        <v>2</v>
      </c>
      <c r="AF723" s="100"/>
      <c r="AG723" s="100"/>
      <c r="AH723" s="100"/>
      <c r="AI723" s="100">
        <v>165</v>
      </c>
      <c r="AJ723" s="100"/>
      <c r="AK723" s="100">
        <v>110</v>
      </c>
      <c r="AL723" s="100">
        <v>75</v>
      </c>
      <c r="AM723" s="105">
        <f>IF((AK723+AJ723)-AL723=0,"",(AK723+AJ723)-AL723)</f>
        <v>35</v>
      </c>
      <c r="AN723" s="151">
        <f>IF(OR(AM723="",V723="",V723=0),"",ROUND(AM723/V723,2))</f>
        <v>7.45</v>
      </c>
      <c r="AO723" s="100"/>
      <c r="AP723" s="100"/>
      <c r="AQ723" s="105" t="str">
        <f>IF(OR(L723="",V723="",V723=0),"",ROUND(L723/V723,1))</f>
        <v/>
      </c>
      <c r="AR723" s="100"/>
      <c r="AS723" s="129">
        <f>IFERROR(IF(OR(V723="",AE723="",V723&lt;=0,AE723&lt;0),"",AE723/V723),"")</f>
        <v>0.42553191489363351</v>
      </c>
      <c r="AT723" s="143"/>
      <c r="AU723" s="100"/>
      <c r="AV723" s="100"/>
      <c r="AW723" s="100"/>
      <c r="AX723" s="100"/>
      <c r="AY723" s="100"/>
      <c r="AZ723" s="100"/>
    </row>
    <row r="724" spans="2:52" ht="48.75" hidden="1" customHeight="1" thickBot="1" x14ac:dyDescent="0.3">
      <c r="B724" s="124">
        <v>46318</v>
      </c>
      <c r="C724" s="123" t="s">
        <v>60</v>
      </c>
      <c r="D724" s="123">
        <v>1</v>
      </c>
      <c r="E724" s="123" t="s">
        <v>100</v>
      </c>
      <c r="F724" s="123" t="s">
        <v>99</v>
      </c>
      <c r="G724" s="123">
        <v>15</v>
      </c>
      <c r="H724" s="123" t="s">
        <v>158</v>
      </c>
      <c r="I724" s="123">
        <v>2</v>
      </c>
      <c r="J724" s="123"/>
      <c r="K724" s="123" t="s">
        <v>157</v>
      </c>
      <c r="L724" s="123"/>
      <c r="M724" s="123"/>
      <c r="N724" s="123">
        <v>3</v>
      </c>
      <c r="O724" s="123">
        <v>36</v>
      </c>
      <c r="P724" s="122"/>
      <c r="Q724" s="176"/>
      <c r="R724" s="140"/>
      <c r="S724" s="140">
        <f>'INFORME DIARIO MAQUINARIA'!$R724-'INFORME DIARIO MAQUINARIA'!$Q724</f>
        <v>0</v>
      </c>
      <c r="T724" s="176"/>
      <c r="U724" s="188"/>
      <c r="V724" s="121" t="str">
        <f>IF(U724-T724=0,"",U724-T724)</f>
        <v/>
      </c>
      <c r="W724" s="187">
        <v>19691</v>
      </c>
      <c r="X724" s="184">
        <v>19745</v>
      </c>
      <c r="Y724" s="105">
        <f>IF(X724-W724=0,"",X724-W724)</f>
        <v>54</v>
      </c>
      <c r="Z724" s="152"/>
      <c r="AA724" s="152"/>
      <c r="AB724" s="152">
        <f>'INFORME DIARIO MAQUINARIA'!$AA724-'INFORME DIARIO MAQUINARIA'!$Z724</f>
        <v>0</v>
      </c>
      <c r="AC724" s="184"/>
      <c r="AD724" s="184"/>
      <c r="AE724" s="186"/>
      <c r="AF724" s="184">
        <v>19694</v>
      </c>
      <c r="AG724" s="184">
        <v>19697</v>
      </c>
      <c r="AH724" s="121">
        <f>IF(AG724-AF724=0,"",AG724-AF724)</f>
        <v>3</v>
      </c>
      <c r="AI724" s="184"/>
      <c r="AJ724" s="100"/>
      <c r="AK724" s="100">
        <v>160</v>
      </c>
      <c r="AL724" s="100">
        <v>130</v>
      </c>
      <c r="AM724" s="105">
        <f>IF((AK724+AJ724)-AL724=0,"",(AK724+AJ724)-AL724)</f>
        <v>30</v>
      </c>
      <c r="AN724" s="151"/>
      <c r="AO724" s="105">
        <f>IF(OR(Y724="",AM724="",AM724=0),"",ROUND(Y724/AM724,2))</f>
        <v>1.8</v>
      </c>
      <c r="AP724" s="185">
        <f>IF(OR(AM724="",Y724="",Y724=0),"",ROUND(AM724/Y724,2))</f>
        <v>0.56000000000000005</v>
      </c>
      <c r="AQ724" s="105"/>
      <c r="AR724" s="100"/>
      <c r="AS724" s="129"/>
      <c r="AT724" s="104"/>
      <c r="AU724" s="184"/>
      <c r="AV724" s="184"/>
      <c r="AW724" s="184"/>
      <c r="AX724" s="184"/>
      <c r="AY724" s="184"/>
      <c r="AZ724" s="184"/>
    </row>
    <row r="725" spans="2:52" ht="48.75" hidden="1" customHeight="1" thickBot="1" x14ac:dyDescent="0.3">
      <c r="B725" s="183">
        <v>46319</v>
      </c>
      <c r="C725" s="179" t="s">
        <v>156</v>
      </c>
      <c r="D725" s="179">
        <v>1</v>
      </c>
      <c r="E725" s="179" t="s">
        <v>155</v>
      </c>
      <c r="F725" s="179" t="s">
        <v>154</v>
      </c>
      <c r="G725" s="179">
        <v>5</v>
      </c>
      <c r="H725" s="179" t="s">
        <v>153</v>
      </c>
      <c r="I725" s="179"/>
      <c r="J725" s="179"/>
      <c r="K725" s="179" t="s">
        <v>152</v>
      </c>
      <c r="L725" s="179"/>
      <c r="M725" s="179"/>
      <c r="N725" s="179">
        <v>1</v>
      </c>
      <c r="O725" s="179"/>
      <c r="P725" s="178"/>
      <c r="Q725" s="182">
        <v>0.37152777777777773</v>
      </c>
      <c r="R725" s="181">
        <v>0.53194444444444444</v>
      </c>
      <c r="S725" s="58">
        <f>'INFORME DIARIO MAQUINARIA'!$R725-'INFORME DIARIO MAQUINARIA'!$Q725</f>
        <v>0.16041666666666671</v>
      </c>
      <c r="T725" s="59"/>
      <c r="U725" s="100"/>
      <c r="V725" s="105"/>
      <c r="W725" s="100">
        <v>208655</v>
      </c>
      <c r="X725" s="100">
        <v>208670</v>
      </c>
      <c r="Y725" s="105">
        <f>IF(X725-W725=0,"",X725-W725)</f>
        <v>15</v>
      </c>
      <c r="Z725" s="152"/>
      <c r="AA725" s="152"/>
      <c r="AB725" s="152"/>
      <c r="AC725" s="100"/>
      <c r="AD725" s="100"/>
      <c r="AE725" s="105"/>
      <c r="AF725" s="100"/>
      <c r="AG725" s="100"/>
      <c r="AH725" s="121"/>
      <c r="AI725" s="100">
        <v>200</v>
      </c>
      <c r="AJ725" s="100"/>
      <c r="AK725" s="100">
        <v>33</v>
      </c>
      <c r="AL725" s="100">
        <v>29</v>
      </c>
      <c r="AM725" s="105">
        <f>IF((AK725+AJ725)-AL725=0,"",(AK725+AJ725)-AL725)</f>
        <v>4</v>
      </c>
      <c r="AN725" s="151"/>
      <c r="AO725" s="105">
        <f>IF(OR(Y725="",AM725="",AM725=0),"",ROUND(Y725/AM725,2))</f>
        <v>3.75</v>
      </c>
      <c r="AP725" s="105">
        <f>IF(OR(AM725="",Y725="",Y725=0),"",ROUND(AM725/Y725,2))</f>
        <v>0.27</v>
      </c>
      <c r="AQ725" s="105"/>
      <c r="AR725" s="100"/>
      <c r="AS725" s="129"/>
      <c r="AT725" s="104"/>
      <c r="AU725" s="100"/>
      <c r="AV725" s="100"/>
      <c r="AW725" s="100"/>
      <c r="AX725" s="100"/>
      <c r="AY725" s="100"/>
      <c r="AZ725" s="100"/>
    </row>
    <row r="726" spans="2:52" ht="54.75" hidden="1" customHeight="1" x14ac:dyDescent="0.25">
      <c r="B726" s="127">
        <v>46319</v>
      </c>
      <c r="C726" s="126" t="s">
        <v>149</v>
      </c>
      <c r="D726" s="126">
        <v>1</v>
      </c>
      <c r="E726" s="126" t="s">
        <v>89</v>
      </c>
      <c r="F726" s="126" t="s">
        <v>88</v>
      </c>
      <c r="G726" s="126">
        <v>11</v>
      </c>
      <c r="H726" s="126" t="s">
        <v>74</v>
      </c>
      <c r="I726" s="126"/>
      <c r="J726" s="126" t="s">
        <v>73</v>
      </c>
      <c r="K726" s="126" t="s">
        <v>151</v>
      </c>
      <c r="L726" s="126"/>
      <c r="M726" s="126"/>
      <c r="N726" s="126"/>
      <c r="O726" s="126"/>
      <c r="P726" s="125"/>
      <c r="Q726" s="111">
        <v>0.31597222222222221</v>
      </c>
      <c r="R726" s="110">
        <v>0.47569444444444442</v>
      </c>
      <c r="S726" s="173">
        <f>'INFORME DIARIO MAQUINARIA'!$R726-'INFORME DIARIO MAQUINARIA'!$Q726</f>
        <v>0.15972222222222221</v>
      </c>
      <c r="T726" s="152">
        <v>785.2</v>
      </c>
      <c r="U726" s="152">
        <v>788.1</v>
      </c>
      <c r="V726" s="106">
        <f>IF(U726-T726=0,"",U726-T726)</f>
        <v>2.8999999999999773</v>
      </c>
      <c r="W726" s="152"/>
      <c r="X726" s="152"/>
      <c r="Y726" s="152"/>
      <c r="Z726" s="152"/>
      <c r="AA726" s="152"/>
      <c r="AB726" s="148"/>
      <c r="AC726" s="152"/>
      <c r="AD726" s="152"/>
      <c r="AE726" s="152"/>
      <c r="AF726" s="152"/>
      <c r="AG726" s="152"/>
      <c r="AH726" s="152"/>
      <c r="AI726" s="152">
        <v>58</v>
      </c>
      <c r="AJ726" s="152"/>
      <c r="AK726" s="152">
        <v>47</v>
      </c>
      <c r="AL726" s="152">
        <v>33</v>
      </c>
      <c r="AM726" s="106">
        <f>IF((AK726+AJ726)-AL726=0,"",(AK726+AJ726)-AL726)</f>
        <v>14</v>
      </c>
      <c r="AN726" s="120">
        <f>IF(OR(AM726="",V726="",V726=0),"",ROUND(AM726/V726,2))</f>
        <v>4.83</v>
      </c>
      <c r="AO726" s="152"/>
      <c r="AP726" s="152"/>
      <c r="AQ726" s="152"/>
      <c r="AR726" s="152"/>
      <c r="AS726" s="170"/>
      <c r="AT726" s="152"/>
      <c r="AU726" s="152"/>
      <c r="AV726" s="152"/>
      <c r="AW726" s="152"/>
      <c r="AX726" s="152"/>
      <c r="AY726" s="152"/>
      <c r="AZ726" s="152"/>
    </row>
    <row r="727" spans="2:52" ht="45.75" hidden="1" customHeight="1" thickBot="1" x14ac:dyDescent="0.3">
      <c r="B727" s="180">
        <v>46319</v>
      </c>
      <c r="C727" s="179" t="s">
        <v>149</v>
      </c>
      <c r="D727" s="179">
        <v>1</v>
      </c>
      <c r="E727" s="179" t="s">
        <v>76</v>
      </c>
      <c r="F727" s="179" t="s">
        <v>75</v>
      </c>
      <c r="G727" s="179">
        <v>11</v>
      </c>
      <c r="H727" s="179" t="s">
        <v>74</v>
      </c>
      <c r="I727" s="179"/>
      <c r="J727" s="179" t="s">
        <v>73</v>
      </c>
      <c r="K727" s="179" t="s">
        <v>119</v>
      </c>
      <c r="L727" s="179"/>
      <c r="M727" s="179"/>
      <c r="N727" s="179">
        <v>1</v>
      </c>
      <c r="O727" s="179"/>
      <c r="P727" s="178"/>
      <c r="Q727" s="177"/>
      <c r="R727" s="118"/>
      <c r="S727" s="118">
        <f>'INFORME DIARIO MAQUINARIA'!$R727-'INFORME DIARIO MAQUINARIA'!$Q727</f>
        <v>0</v>
      </c>
      <c r="T727" s="59"/>
      <c r="U727" s="100"/>
      <c r="V727" s="105" t="str">
        <f>IF(U727-T727=0,"",U727-T727)</f>
        <v/>
      </c>
      <c r="W727" s="100">
        <v>272624</v>
      </c>
      <c r="X727" s="100">
        <v>272647</v>
      </c>
      <c r="Y727" s="105">
        <f>IF(X727-W727=0,"",X727-W727)</f>
        <v>23</v>
      </c>
      <c r="Z727" s="100"/>
      <c r="AA727" s="100"/>
      <c r="AB727" s="100">
        <f>'INFORME DIARIO MAQUINARIA'!$AA727-'INFORME DIARIO MAQUINARIA'!$Z727</f>
        <v>0</v>
      </c>
      <c r="AC727" s="100"/>
      <c r="AD727" s="100"/>
      <c r="AE727" s="105"/>
      <c r="AF727" s="100"/>
      <c r="AG727" s="100"/>
      <c r="AH727" s="105"/>
      <c r="AI727" s="100">
        <v>200</v>
      </c>
      <c r="AJ727" s="100"/>
      <c r="AK727" s="100">
        <v>58</v>
      </c>
      <c r="AL727" s="100">
        <v>52</v>
      </c>
      <c r="AM727" s="105">
        <f>IF((AK727+AJ727)-AL727=0,"",(AK727+AJ727)-AL727)</f>
        <v>6</v>
      </c>
      <c r="AN727" s="151"/>
      <c r="AO727" s="105">
        <f>IF(OR(Y727="",AM727="",AM727=0),"",ROUND(Y727/AM727,2))</f>
        <v>3.83</v>
      </c>
      <c r="AP727" s="105">
        <f>IF(OR(AM727="",Y727="",Y727=0),"",ROUND(AM727/Y727,2))</f>
        <v>0.26</v>
      </c>
      <c r="AQ727" s="105"/>
      <c r="AR727" s="100"/>
      <c r="AS727" s="129"/>
      <c r="AT727" s="143"/>
      <c r="AU727" s="100"/>
      <c r="AV727" s="100"/>
      <c r="AW727" s="100"/>
      <c r="AX727" s="100"/>
      <c r="AY727" s="100"/>
      <c r="AZ727" s="100"/>
    </row>
    <row r="728" spans="2:52" ht="45.75" hidden="1" customHeight="1" x14ac:dyDescent="0.25">
      <c r="B728" s="127">
        <v>46319</v>
      </c>
      <c r="C728" s="126" t="s">
        <v>149</v>
      </c>
      <c r="D728" s="126">
        <v>1</v>
      </c>
      <c r="E728" s="126" t="s">
        <v>131</v>
      </c>
      <c r="F728" s="126" t="s">
        <v>130</v>
      </c>
      <c r="G728" s="126">
        <v>14</v>
      </c>
      <c r="H728" s="126" t="s">
        <v>80</v>
      </c>
      <c r="I728" s="126"/>
      <c r="J728" s="126"/>
      <c r="K728" s="126" t="s">
        <v>78</v>
      </c>
      <c r="L728" s="126"/>
      <c r="M728" s="126"/>
      <c r="N728" s="126">
        <v>6</v>
      </c>
      <c r="O728" s="126">
        <v>72</v>
      </c>
      <c r="P728" s="125"/>
      <c r="Q728" s="111">
        <v>0.3263888888888889</v>
      </c>
      <c r="R728" s="110">
        <v>0.6875</v>
      </c>
      <c r="S728" s="58">
        <f>'INFORME DIARIO MAQUINARIA'!$R728-'INFORME DIARIO MAQUINARIA'!$Q728</f>
        <v>0.3611111111111111</v>
      </c>
      <c r="T728" s="176"/>
      <c r="U728" s="152"/>
      <c r="V728" s="121"/>
      <c r="W728" s="152">
        <v>17395</v>
      </c>
      <c r="X728" s="152">
        <v>17471</v>
      </c>
      <c r="Y728" s="121">
        <f>IF(X728-W728=0,"",X728-W728)</f>
        <v>76</v>
      </c>
      <c r="Z728" s="169">
        <v>0.40972222222222227</v>
      </c>
      <c r="AA728" s="169">
        <v>0.63888888888888895</v>
      </c>
      <c r="AB728" s="148">
        <f>'INFORME DIARIO MAQUINARIA'!$AA728-'INFORME DIARIO MAQUINARIA'!$Z728</f>
        <v>0.22916666666666669</v>
      </c>
      <c r="AC728" s="152"/>
      <c r="AD728" s="152"/>
      <c r="AE728" s="121"/>
      <c r="AF728" s="152">
        <v>17428</v>
      </c>
      <c r="AG728" s="152">
        <v>17441</v>
      </c>
      <c r="AH728" s="121">
        <f>IF(AG728-AF728=0,"",AG728-AF728)</f>
        <v>13</v>
      </c>
      <c r="AI728" s="152">
        <v>230</v>
      </c>
      <c r="AJ728" s="152">
        <v>30</v>
      </c>
      <c r="AK728" s="152">
        <v>123</v>
      </c>
      <c r="AL728" s="152">
        <v>120</v>
      </c>
      <c r="AM728" s="121">
        <f>IF((AK728+AJ728)-AL728=0,"",(AK728+AJ728)-AL728)</f>
        <v>33</v>
      </c>
      <c r="AN728" s="175"/>
      <c r="AO728" s="121">
        <f>IF(OR(Y728="",AM728="",AM728=0),"",ROUND(Y728/AM728,2))</f>
        <v>2.2999999999999998</v>
      </c>
      <c r="AP728" s="121">
        <f>IF(OR(AM728="",Y728="",Y728=0),"",ROUND(AM728/Y728,2))</f>
        <v>0.43</v>
      </c>
      <c r="AQ728" s="121"/>
      <c r="AR728" s="152"/>
      <c r="AS728" s="168"/>
      <c r="AT728" s="167" t="s">
        <v>150</v>
      </c>
      <c r="AU728" s="152" t="s">
        <v>133</v>
      </c>
      <c r="AV728" s="152"/>
      <c r="AW728" s="152"/>
      <c r="AX728" s="152"/>
      <c r="AY728" s="152"/>
      <c r="AZ728" s="152"/>
    </row>
    <row r="729" spans="2:52" ht="50.25" hidden="1" customHeight="1" thickBot="1" x14ac:dyDescent="0.3">
      <c r="B729" s="174">
        <v>46319</v>
      </c>
      <c r="C729" s="154" t="s">
        <v>149</v>
      </c>
      <c r="D729" s="154">
        <v>1</v>
      </c>
      <c r="E729" s="154" t="s">
        <v>82</v>
      </c>
      <c r="F729" s="154" t="s">
        <v>81</v>
      </c>
      <c r="G729" s="154">
        <v>14</v>
      </c>
      <c r="H729" s="154" t="s">
        <v>80</v>
      </c>
      <c r="I729" s="154"/>
      <c r="J729" s="154" t="s">
        <v>84</v>
      </c>
      <c r="K729" s="154" t="s">
        <v>78</v>
      </c>
      <c r="L729" s="154"/>
      <c r="M729" s="154"/>
      <c r="N729" s="154">
        <v>6</v>
      </c>
      <c r="O729" s="154">
        <v>72</v>
      </c>
      <c r="P729" s="153"/>
      <c r="Q729" s="111">
        <v>0.36805555555555558</v>
      </c>
      <c r="R729" s="110">
        <v>0.6875</v>
      </c>
      <c r="S729" s="156">
        <f>'INFORME DIARIO MAQUINARIA'!$R729-'INFORME DIARIO MAQUINARIA'!$Q729</f>
        <v>0.31944444444444442</v>
      </c>
      <c r="T729" s="59"/>
      <c r="U729" s="100"/>
      <c r="V729" s="105"/>
      <c r="W729" s="100">
        <v>23247</v>
      </c>
      <c r="X729" s="100">
        <v>23324</v>
      </c>
      <c r="Y729" s="105">
        <f>IF(X729-W729=0,"",X729-W729)</f>
        <v>77</v>
      </c>
      <c r="Z729" s="109">
        <v>0.41666666666666669</v>
      </c>
      <c r="AA729" s="109">
        <v>0.64236111111111105</v>
      </c>
      <c r="AB729" s="108">
        <f>'INFORME DIARIO MAQUINARIA'!$AA729-'INFORME DIARIO MAQUINARIA'!$Z729</f>
        <v>0.22569444444444436</v>
      </c>
      <c r="AC729" s="100"/>
      <c r="AD729" s="100"/>
      <c r="AE729" s="105"/>
      <c r="AF729" s="100">
        <v>23279</v>
      </c>
      <c r="AG729" s="100">
        <v>23293</v>
      </c>
      <c r="AH729" s="105">
        <f>IF(AG729-AF729=0,"",AG729-AF729)</f>
        <v>14</v>
      </c>
      <c r="AI729" s="106">
        <v>240</v>
      </c>
      <c r="AJ729" s="100">
        <v>30</v>
      </c>
      <c r="AK729" s="100">
        <v>136</v>
      </c>
      <c r="AL729" s="100">
        <v>130</v>
      </c>
      <c r="AM729" s="105">
        <f>IF((AK729+AJ729)-AL729=0,"",(AK729+AJ729)-AL729)</f>
        <v>36</v>
      </c>
      <c r="AN729" s="151"/>
      <c r="AO729" s="105">
        <f>IF(OR(Y729="",AM729="",AM729=0),"",ROUND(Y729/AM729,2))</f>
        <v>2.14</v>
      </c>
      <c r="AP729" s="105">
        <f>IF(OR(AM729="",Y729="",Y729=0),"",ROUND(AM729/Y729,2))</f>
        <v>0.47</v>
      </c>
      <c r="AQ729" s="105"/>
      <c r="AR729" s="100"/>
      <c r="AS729" s="129"/>
      <c r="AT729" s="143" t="s">
        <v>148</v>
      </c>
      <c r="AU729" s="100" t="s">
        <v>133</v>
      </c>
      <c r="AV729" s="100"/>
      <c r="AW729" s="100"/>
      <c r="AX729" s="100"/>
      <c r="AY729" s="100"/>
      <c r="AZ729" s="100"/>
    </row>
    <row r="730" spans="2:52" ht="50.25" hidden="1" customHeight="1" x14ac:dyDescent="0.25">
      <c r="B730" s="127">
        <v>46321</v>
      </c>
      <c r="C730" s="126" t="s">
        <v>110</v>
      </c>
      <c r="D730" s="126">
        <v>1</v>
      </c>
      <c r="E730" s="126" t="s">
        <v>89</v>
      </c>
      <c r="F730" s="126" t="s">
        <v>88</v>
      </c>
      <c r="G730" s="126">
        <v>5</v>
      </c>
      <c r="H730" s="126" t="s">
        <v>145</v>
      </c>
      <c r="I730" s="126"/>
      <c r="J730" s="126" t="s">
        <v>92</v>
      </c>
      <c r="K730" s="126" t="s">
        <v>147</v>
      </c>
      <c r="L730" s="126"/>
      <c r="M730" s="126"/>
      <c r="N730" s="126">
        <v>1</v>
      </c>
      <c r="O730" s="126"/>
      <c r="P730" s="125"/>
      <c r="Q730" s="111">
        <v>0.35625000000000001</v>
      </c>
      <c r="R730" s="110">
        <v>0.66319444444444442</v>
      </c>
      <c r="S730" s="173">
        <f>'INFORME DIARIO MAQUINARIA'!$R730-'INFORME DIARIO MAQUINARIA'!$Q730</f>
        <v>0.30694444444444441</v>
      </c>
      <c r="T730" s="154">
        <v>788.1</v>
      </c>
      <c r="U730" s="152">
        <v>791.8</v>
      </c>
      <c r="V730" s="121">
        <f>IF(U730-T730=0,"",U730-T730)</f>
        <v>3.6999999999999318</v>
      </c>
      <c r="W730" s="152"/>
      <c r="X730" s="152"/>
      <c r="Y730" s="121"/>
      <c r="Z730" s="169"/>
      <c r="AA730" s="169"/>
      <c r="AB730" s="172"/>
      <c r="AC730" s="152"/>
      <c r="AD730" s="152"/>
      <c r="AE730" s="121"/>
      <c r="AF730" s="152"/>
      <c r="AG730" s="152"/>
      <c r="AH730" s="121"/>
      <c r="AI730" s="152">
        <v>58</v>
      </c>
      <c r="AJ730" s="152">
        <v>20</v>
      </c>
      <c r="AK730" s="152">
        <v>33</v>
      </c>
      <c r="AL730" s="152">
        <v>48</v>
      </c>
      <c r="AM730" s="106">
        <f>IF((AK730+AJ730)-AL730=0,"",(AK730+AJ730)-AL730)</f>
        <v>5</v>
      </c>
      <c r="AN730" s="120">
        <f>IF(OR(AM730="",V730="",V730=0),"",ROUND(AM730/V730,2))</f>
        <v>1.35</v>
      </c>
      <c r="AO730" s="121"/>
      <c r="AP730" s="171"/>
      <c r="AQ730" s="121"/>
      <c r="AR730" s="152"/>
      <c r="AS730" s="168"/>
      <c r="AT730" s="170" t="s">
        <v>146</v>
      </c>
      <c r="AU730" s="152"/>
      <c r="AV730" s="152"/>
      <c r="AW730" s="152"/>
      <c r="AX730" s="152"/>
      <c r="AY730" s="152"/>
      <c r="AZ730" s="152"/>
    </row>
    <row r="731" spans="2:52" ht="49.5" hidden="1" customHeight="1" thickBot="1" x14ac:dyDescent="0.3">
      <c r="B731" s="124">
        <v>46321</v>
      </c>
      <c r="C731" s="123" t="s">
        <v>110</v>
      </c>
      <c r="D731" s="123">
        <v>1</v>
      </c>
      <c r="E731" s="123" t="s">
        <v>76</v>
      </c>
      <c r="F731" s="123" t="s">
        <v>75</v>
      </c>
      <c r="G731" s="123">
        <v>5</v>
      </c>
      <c r="H731" s="123" t="s">
        <v>145</v>
      </c>
      <c r="I731" s="123"/>
      <c r="J731" s="123" t="s">
        <v>92</v>
      </c>
      <c r="K731" s="123" t="s">
        <v>144</v>
      </c>
      <c r="L731" s="123"/>
      <c r="M731" s="123"/>
      <c r="N731" s="123">
        <v>1</v>
      </c>
      <c r="O731" s="123">
        <v>8</v>
      </c>
      <c r="P731" s="122"/>
      <c r="Q731" s="163"/>
      <c r="R731" s="154"/>
      <c r="S731" s="154">
        <f>'INFORME DIARIO MAQUINARIA'!$R731-'INFORME DIARIO MAQUINARIA'!$Q731</f>
        <v>0</v>
      </c>
      <c r="T731" s="59"/>
      <c r="U731" s="100"/>
      <c r="V731" s="105" t="str">
        <f>IF(U731-T731=0,"",U731-T731)</f>
        <v/>
      </c>
      <c r="W731" s="100">
        <v>272647</v>
      </c>
      <c r="X731" s="100">
        <v>272673</v>
      </c>
      <c r="Y731" s="105">
        <f>IF(X731-W731=0,"",X731-W731)</f>
        <v>26</v>
      </c>
      <c r="Z731" s="100"/>
      <c r="AA731" s="100"/>
      <c r="AB731" s="100">
        <f>'INFORME DIARIO MAQUINARIA'!$AA731-'INFORME DIARIO MAQUINARIA'!$Z731</f>
        <v>0</v>
      </c>
      <c r="AC731" s="100"/>
      <c r="AD731" s="100"/>
      <c r="AE731" s="105"/>
      <c r="AF731" s="100"/>
      <c r="AG731" s="100"/>
      <c r="AH731" s="105"/>
      <c r="AI731" s="100">
        <v>200</v>
      </c>
      <c r="AJ731" s="100"/>
      <c r="AK731" s="100">
        <v>52</v>
      </c>
      <c r="AL731" s="100">
        <v>45</v>
      </c>
      <c r="AM731" s="105">
        <f>IF((AK731+AJ731)-AL731=0,"",(AK731+AJ731)-AL731)</f>
        <v>7</v>
      </c>
      <c r="AN731" s="151"/>
      <c r="AO731" s="105">
        <f>IF(OR(Y731="",AM731="",AM731=0),"",ROUND(Y731/AM731,2))</f>
        <v>3.71</v>
      </c>
      <c r="AP731" s="105">
        <f>IF(OR(AM731="",Y731="",Y731=0),"",ROUND(AM731/Y731,2))</f>
        <v>0.27</v>
      </c>
      <c r="AQ731" s="105"/>
      <c r="AR731" s="100"/>
      <c r="AS731" s="129"/>
      <c r="AT731" s="143"/>
      <c r="AU731" s="100"/>
      <c r="AV731" s="100"/>
      <c r="AW731" s="100"/>
      <c r="AX731" s="100"/>
      <c r="AY731" s="100"/>
      <c r="AZ731" s="100"/>
    </row>
    <row r="732" spans="2:52" ht="61.5" hidden="1" customHeight="1" x14ac:dyDescent="0.25">
      <c r="B732" s="128">
        <v>46321</v>
      </c>
      <c r="C732" s="118" t="s">
        <v>110</v>
      </c>
      <c r="D732" s="118">
        <v>1</v>
      </c>
      <c r="E732" s="118" t="s">
        <v>143</v>
      </c>
      <c r="F732" s="118" t="s">
        <v>117</v>
      </c>
      <c r="G732" s="118">
        <v>7</v>
      </c>
      <c r="H732" s="118" t="s">
        <v>139</v>
      </c>
      <c r="I732" s="118"/>
      <c r="J732" s="118"/>
      <c r="K732" s="118" t="s">
        <v>142</v>
      </c>
      <c r="L732" s="118"/>
      <c r="M732" s="118"/>
      <c r="N732" s="118"/>
      <c r="O732" s="118"/>
      <c r="P732" s="117">
        <v>10</v>
      </c>
      <c r="Q732" s="165">
        <v>0.43124999999999997</v>
      </c>
      <c r="R732" s="164">
        <v>0.62708333333333333</v>
      </c>
      <c r="S732" s="58">
        <f>'INFORME DIARIO MAQUINARIA'!$R732-'INFORME DIARIO MAQUINARIA'!$Q732</f>
        <v>0.19583333333333336</v>
      </c>
      <c r="T732" s="163">
        <v>9065.2000000000007</v>
      </c>
      <c r="U732" s="152">
        <v>9068.5</v>
      </c>
      <c r="V732" s="121">
        <f>IF(U732-T732=0,"",U732-T732)</f>
        <v>3.2999999999992724</v>
      </c>
      <c r="W732" s="152"/>
      <c r="X732" s="152"/>
      <c r="Y732" s="106"/>
      <c r="Z732" s="169">
        <v>0.4597222222222222</v>
      </c>
      <c r="AA732" s="169">
        <v>0.53055555555555556</v>
      </c>
      <c r="AB732" s="148">
        <f>'INFORME DIARIO MAQUINARIA'!$AA732-'INFORME DIARIO MAQUINARIA'!$Z732</f>
        <v>7.0833333333333359E-2</v>
      </c>
      <c r="AC732" s="152">
        <v>9066.2999999999993</v>
      </c>
      <c r="AD732" s="152">
        <v>9067.4</v>
      </c>
      <c r="AE732" s="106">
        <f>IF(AD732-AC732=0,"",AD732-AC732)</f>
        <v>1.1000000000003638</v>
      </c>
      <c r="AF732" s="152"/>
      <c r="AG732" s="152"/>
      <c r="AH732" s="121"/>
      <c r="AI732" s="152">
        <v>310</v>
      </c>
      <c r="AJ732" s="152"/>
      <c r="AK732" s="152">
        <v>215</v>
      </c>
      <c r="AL732" s="152">
        <v>180</v>
      </c>
      <c r="AM732" s="106">
        <f>IF((AK732+AJ732)-AL732=0,"",(AK732+AJ732)-AL732)</f>
        <v>35</v>
      </c>
      <c r="AN732" s="120">
        <f>IF(OR(AM732="",V732="",V732=0),"",ROUND(AM732/V732,2))</f>
        <v>10.61</v>
      </c>
      <c r="AO732" s="121"/>
      <c r="AP732" s="121"/>
      <c r="AQ732" s="121"/>
      <c r="AR732" s="152"/>
      <c r="AS732" s="168"/>
      <c r="AT732" s="167"/>
      <c r="AU732" s="152"/>
      <c r="AV732" s="152"/>
      <c r="AW732" s="152"/>
      <c r="AX732" s="152"/>
      <c r="AY732" s="152"/>
      <c r="AZ732" s="152"/>
    </row>
    <row r="733" spans="2:52" ht="43.5" hidden="1" customHeight="1" x14ac:dyDescent="0.25">
      <c r="B733" s="166">
        <v>46321</v>
      </c>
      <c r="C733" s="59" t="s">
        <v>110</v>
      </c>
      <c r="D733" s="59">
        <v>1</v>
      </c>
      <c r="E733" s="59" t="s">
        <v>131</v>
      </c>
      <c r="F733" s="59" t="s">
        <v>130</v>
      </c>
      <c r="G733" s="59">
        <v>7</v>
      </c>
      <c r="H733" s="59" t="s">
        <v>139</v>
      </c>
      <c r="I733" s="59"/>
      <c r="J733" s="59"/>
      <c r="K733" s="59" t="s">
        <v>141</v>
      </c>
      <c r="L733" s="59"/>
      <c r="M733" s="59"/>
      <c r="N733" s="59">
        <v>1</v>
      </c>
      <c r="O733" s="59"/>
      <c r="P733" s="115"/>
      <c r="Q733" s="165">
        <v>0.41666666666666669</v>
      </c>
      <c r="R733" s="164">
        <v>0.5625</v>
      </c>
      <c r="S733" s="58">
        <f>'INFORME DIARIO MAQUINARIA'!$R733-'INFORME DIARIO MAQUINARIA'!$Q733</f>
        <v>0.14583333333333331</v>
      </c>
      <c r="T733" s="163"/>
      <c r="U733" s="100"/>
      <c r="V733" s="105"/>
      <c r="W733" s="100">
        <v>17471</v>
      </c>
      <c r="X733" s="100">
        <v>17500</v>
      </c>
      <c r="Y733" s="105">
        <f>IF(X733-W733=0,"",X733-W733)</f>
        <v>29</v>
      </c>
      <c r="Z733" s="109">
        <v>0.45833333333333331</v>
      </c>
      <c r="AA733" s="109">
        <v>0.5395833333333333</v>
      </c>
      <c r="AB733" s="107">
        <f>'INFORME DIARIO MAQUINARIA'!$AA733-'INFORME DIARIO MAQUINARIA'!$Z733</f>
        <v>8.1249999999999989E-2</v>
      </c>
      <c r="AC733" s="100"/>
      <c r="AD733" s="100"/>
      <c r="AE733" s="105"/>
      <c r="AF733" s="100">
        <v>17482</v>
      </c>
      <c r="AG733" s="100">
        <v>17484</v>
      </c>
      <c r="AH733" s="105">
        <f>IF(AG733-AF733=0,"",AG733-AF733)</f>
        <v>2</v>
      </c>
      <c r="AI733" s="100">
        <v>230</v>
      </c>
      <c r="AJ733" s="100"/>
      <c r="AK733" s="100">
        <v>120</v>
      </c>
      <c r="AL733" s="100">
        <v>107</v>
      </c>
      <c r="AM733" s="105">
        <f>IF((AK733+AJ733)-AL733=0,"",(AK733+AJ733)-AL733)</f>
        <v>13</v>
      </c>
      <c r="AN733" s="151"/>
      <c r="AO733" s="105">
        <f>IF(OR(Y733="",AM733="",AM733=0),"",ROUND(Y733/AM733,2))</f>
        <v>2.23</v>
      </c>
      <c r="AP733" s="105">
        <f>IF(OR(AM733="",Y733="",Y733=0),"",ROUND(AM733/Y733,2))</f>
        <v>0.45</v>
      </c>
      <c r="AQ733" s="105"/>
      <c r="AR733" s="100"/>
      <c r="AS733" s="129"/>
      <c r="AT733" s="143"/>
      <c r="AU733" s="100"/>
      <c r="AV733" s="100" t="s">
        <v>140</v>
      </c>
      <c r="AW733" s="100"/>
      <c r="AX733" s="100"/>
      <c r="AY733" s="100"/>
      <c r="AZ733" s="100"/>
    </row>
    <row r="734" spans="2:52" ht="49.5" hidden="1" customHeight="1" thickBot="1" x14ac:dyDescent="0.3">
      <c r="B734" s="147">
        <v>46321</v>
      </c>
      <c r="C734" s="123" t="s">
        <v>110</v>
      </c>
      <c r="D734" s="123">
        <v>1</v>
      </c>
      <c r="E734" s="123" t="s">
        <v>100</v>
      </c>
      <c r="F734" s="123" t="s">
        <v>99</v>
      </c>
      <c r="G734" s="123">
        <v>7</v>
      </c>
      <c r="H734" s="123" t="s">
        <v>139</v>
      </c>
      <c r="I734" s="123"/>
      <c r="J734" s="123"/>
      <c r="K734" s="123" t="s">
        <v>138</v>
      </c>
      <c r="L734" s="123"/>
      <c r="M734" s="123"/>
      <c r="N734" s="123">
        <v>1</v>
      </c>
      <c r="O734" s="123"/>
      <c r="P734" s="122"/>
      <c r="Q734" s="144"/>
      <c r="S734" s="59">
        <f>'INFORME DIARIO MAQUINARIA'!$R734-'INFORME DIARIO MAQUINARIA'!$Q734</f>
        <v>0</v>
      </c>
      <c r="T734" s="144"/>
      <c r="U734" s="157"/>
      <c r="V734" s="160" t="str">
        <f>IF(U734-T734=0,"",U734-T734)</f>
        <v/>
      </c>
      <c r="W734" s="157">
        <v>19745</v>
      </c>
      <c r="X734" s="157">
        <v>19760</v>
      </c>
      <c r="Y734" s="105">
        <f>IF(X734-W734=0,"",X734-W734)</f>
        <v>15</v>
      </c>
      <c r="Z734" s="157"/>
      <c r="AA734" s="157"/>
      <c r="AB734" s="157">
        <f>'INFORME DIARIO MAQUINARIA'!$AA734-'INFORME DIARIO MAQUINARIA'!$Z734</f>
        <v>0</v>
      </c>
      <c r="AC734" s="157"/>
      <c r="AD734" s="157"/>
      <c r="AE734" s="160"/>
      <c r="AF734" s="157"/>
      <c r="AG734" s="157"/>
      <c r="AH734" s="160"/>
      <c r="AI734" s="157"/>
      <c r="AJ734" s="100"/>
      <c r="AK734" s="100">
        <v>130</v>
      </c>
      <c r="AL734" s="100">
        <v>121</v>
      </c>
      <c r="AM734" s="105">
        <f>IF((AK734+AJ734)-AL734=0,"",(AK734+AJ734)-AL734)</f>
        <v>9</v>
      </c>
      <c r="AN734" s="162"/>
      <c r="AO734" s="160">
        <f>IF(OR(Y734="",AM734="",AM734=0),"",ROUND(Y734/AM734,2))</f>
        <v>1.67</v>
      </c>
      <c r="AP734" s="161">
        <f>IF(OR(AM734="",Y734="",Y734=0),"",ROUND(AM734/Y734,2))</f>
        <v>0.6</v>
      </c>
      <c r="AQ734" s="160"/>
      <c r="AR734" s="157"/>
      <c r="AS734" s="159"/>
      <c r="AT734" s="158"/>
      <c r="AU734" s="157"/>
      <c r="AV734" s="157"/>
      <c r="AW734" s="157"/>
      <c r="AX734" s="157"/>
      <c r="AY734" s="157"/>
      <c r="AZ734" s="157"/>
    </row>
    <row r="735" spans="2:52" ht="70.5" hidden="1" customHeight="1" x14ac:dyDescent="0.25">
      <c r="B735" s="150">
        <v>46321</v>
      </c>
      <c r="C735" s="126" t="s">
        <v>110</v>
      </c>
      <c r="D735" s="126">
        <v>1</v>
      </c>
      <c r="E735" s="126" t="s">
        <v>86</v>
      </c>
      <c r="F735" s="126" t="s">
        <v>85</v>
      </c>
      <c r="G735" s="126">
        <v>14</v>
      </c>
      <c r="H735" s="126" t="s">
        <v>80</v>
      </c>
      <c r="I735" s="126"/>
      <c r="J735" s="126" t="s">
        <v>137</v>
      </c>
      <c r="K735" s="126" t="s">
        <v>78</v>
      </c>
      <c r="L735" s="126"/>
      <c r="M735" s="126"/>
      <c r="N735" s="126">
        <v>8</v>
      </c>
      <c r="O735" s="126">
        <v>96</v>
      </c>
      <c r="P735" s="125"/>
      <c r="Q735" s="111">
        <v>0.3923611111111111</v>
      </c>
      <c r="R735" s="110">
        <v>0.6777777777777777</v>
      </c>
      <c r="S735" s="58">
        <f>'INFORME DIARIO MAQUINARIA'!$R735-'INFORME DIARIO MAQUINARIA'!$Q735</f>
        <v>0.2854166666666666</v>
      </c>
      <c r="T735" s="59"/>
      <c r="U735" s="100"/>
      <c r="V735" s="100"/>
      <c r="W735" s="100">
        <v>22414</v>
      </c>
      <c r="X735" s="100">
        <v>22473</v>
      </c>
      <c r="Y735" s="105">
        <f>IF(X735-W735=0,"",X735-W735)</f>
        <v>59</v>
      </c>
      <c r="Z735" s="109">
        <v>0.47222222222222227</v>
      </c>
      <c r="AA735" s="109">
        <v>0.66666666666666663</v>
      </c>
      <c r="AB735" s="148">
        <f>'INFORME DIARIO MAQUINARIA'!$AA735-'INFORME DIARIO MAQUINARIA'!$Z735</f>
        <v>0.19444444444444436</v>
      </c>
      <c r="AC735" s="100"/>
      <c r="AD735" s="100"/>
      <c r="AE735" s="100"/>
      <c r="AF735" s="100">
        <v>22449</v>
      </c>
      <c r="AG735" s="100">
        <v>22472</v>
      </c>
      <c r="AH735" s="106">
        <f>IF(AG735-AF735=0,"",AG735-AF735)</f>
        <v>23</v>
      </c>
      <c r="AI735" s="100">
        <v>230</v>
      </c>
      <c r="AJ735" s="100">
        <v>30</v>
      </c>
      <c r="AK735" s="100">
        <v>90</v>
      </c>
      <c r="AL735" s="100">
        <v>95</v>
      </c>
      <c r="AM735" s="106">
        <f>IF((AK735+AJ735)-AL735=0,"",(AK735+AJ735)-AL735)</f>
        <v>25</v>
      </c>
      <c r="AN735" s="100"/>
      <c r="AO735" s="106">
        <f>IF(OR(Y735="",AM735="",AM735=0),"",ROUND(Y735/AM735,2))</f>
        <v>2.36</v>
      </c>
      <c r="AP735" s="106">
        <f>IF(OR(AM735="",Y735="",Y735=0),"",ROUND(AM735/Y735,2))</f>
        <v>0.42</v>
      </c>
      <c r="AQ735" s="100"/>
      <c r="AR735" s="100"/>
      <c r="AS735" s="104"/>
      <c r="AT735" s="104" t="s">
        <v>136</v>
      </c>
      <c r="AU735" s="100"/>
      <c r="AV735" s="100"/>
      <c r="AW735" s="100"/>
      <c r="AX735" s="100"/>
      <c r="AY735" s="100"/>
      <c r="AZ735" s="100"/>
    </row>
    <row r="736" spans="2:52" ht="53.25" hidden="1" customHeight="1" thickBot="1" x14ac:dyDescent="0.3">
      <c r="B736" s="147">
        <v>46321</v>
      </c>
      <c r="C736" s="123" t="s">
        <v>135</v>
      </c>
      <c r="D736" s="123">
        <v>1</v>
      </c>
      <c r="E736" s="123" t="s">
        <v>82</v>
      </c>
      <c r="F736" s="123" t="s">
        <v>81</v>
      </c>
      <c r="G736" s="123">
        <v>14</v>
      </c>
      <c r="H736" s="123" t="s">
        <v>80</v>
      </c>
      <c r="I736" s="123"/>
      <c r="J736" s="123" t="s">
        <v>84</v>
      </c>
      <c r="K736" s="123" t="s">
        <v>78</v>
      </c>
      <c r="L736" s="123"/>
      <c r="M736" s="123"/>
      <c r="N736" s="123">
        <v>8</v>
      </c>
      <c r="O736" s="123">
        <v>96</v>
      </c>
      <c r="P736" s="122"/>
      <c r="Q736" s="149">
        <v>0.3888888888888889</v>
      </c>
      <c r="R736" s="109">
        <v>0.67708333333333337</v>
      </c>
      <c r="S736" s="156">
        <f>'INFORME DIARIO MAQUINARIA'!$R736-'INFORME DIARIO MAQUINARIA'!$Q736</f>
        <v>0.28819444444444448</v>
      </c>
      <c r="T736" s="100"/>
      <c r="U736" s="100"/>
      <c r="V736" s="100"/>
      <c r="W736" s="100">
        <v>23324</v>
      </c>
      <c r="X736" s="100">
        <v>23381</v>
      </c>
      <c r="Y736" s="105">
        <f>IF(X736-W736=0,"",X736-W736)</f>
        <v>57</v>
      </c>
      <c r="Z736" s="109">
        <v>0.46388888888888885</v>
      </c>
      <c r="AA736" s="109">
        <v>0.66666666666666663</v>
      </c>
      <c r="AB736" s="108">
        <f>'INFORME DIARIO MAQUINARIA'!$AA736-'INFORME DIARIO MAQUINARIA'!$Z736</f>
        <v>0.20277777777777778</v>
      </c>
      <c r="AC736" s="100"/>
      <c r="AD736" s="100"/>
      <c r="AE736" s="100"/>
      <c r="AF736" s="100">
        <v>23358</v>
      </c>
      <c r="AG736" s="100">
        <v>23380</v>
      </c>
      <c r="AH736" s="105">
        <f>IF(AG736-AF736=0,"",AG736-AF736)</f>
        <v>22</v>
      </c>
      <c r="AI736" s="106">
        <v>240</v>
      </c>
      <c r="AJ736" s="100">
        <v>30</v>
      </c>
      <c r="AK736" s="100">
        <v>130</v>
      </c>
      <c r="AL736" s="100">
        <v>137</v>
      </c>
      <c r="AM736" s="105">
        <f>IF((AK736+AJ736)-AL736=0,"",(AK736+AJ736)-AL736)</f>
        <v>23</v>
      </c>
      <c r="AN736" s="100"/>
      <c r="AO736" s="105">
        <f>IF(OR(Y736="",AM736="",AM736=0),"",ROUND(Y736/AM736,2))</f>
        <v>2.48</v>
      </c>
      <c r="AP736" s="105">
        <f>IF(OR(AM736="",Y736="",Y736=0),"",ROUND(AM736/Y736,2))</f>
        <v>0.4</v>
      </c>
      <c r="AQ736" s="100"/>
      <c r="AR736" s="100"/>
      <c r="AS736" s="100"/>
      <c r="AT736" s="104" t="s">
        <v>134</v>
      </c>
      <c r="AU736" s="100" t="s">
        <v>133</v>
      </c>
      <c r="AV736" s="100"/>
      <c r="AW736" s="100"/>
      <c r="AX736" s="99"/>
      <c r="AY736" s="99"/>
      <c r="AZ736" s="99"/>
    </row>
    <row r="737" spans="2:52" ht="48.75" hidden="1" customHeight="1" thickBot="1" x14ac:dyDescent="0.3">
      <c r="B737" s="155">
        <v>46321</v>
      </c>
      <c r="C737" s="154" t="s">
        <v>110</v>
      </c>
      <c r="D737" s="154">
        <v>1</v>
      </c>
      <c r="E737" s="154" t="s">
        <v>95</v>
      </c>
      <c r="F737" s="154" t="s">
        <v>94</v>
      </c>
      <c r="G737" s="154">
        <v>8</v>
      </c>
      <c r="H737" s="154" t="s">
        <v>127</v>
      </c>
      <c r="I737" s="154"/>
      <c r="J737" s="154"/>
      <c r="K737" s="154" t="s">
        <v>132</v>
      </c>
      <c r="L737" s="154"/>
      <c r="M737" s="154"/>
      <c r="N737" s="154">
        <v>1</v>
      </c>
      <c r="O737" s="154"/>
      <c r="P737" s="153"/>
      <c r="Q737" s="110">
        <v>0.37152777777777773</v>
      </c>
      <c r="R737" s="110">
        <v>0.63541666666666663</v>
      </c>
      <c r="S737" s="58">
        <f>'INFORME DIARIO MAQUINARIA'!$R737-'INFORME DIARIO MAQUINARIA'!$Q737</f>
        <v>0.2638888888888889</v>
      </c>
      <c r="T737" s="144">
        <v>374.2</v>
      </c>
      <c r="U737" s="100">
        <v>376.2</v>
      </c>
      <c r="V737" s="105">
        <f>IF(U737-T737=0,"",U737-T737)</f>
        <v>2</v>
      </c>
      <c r="W737" s="100"/>
      <c r="X737" s="100"/>
      <c r="Y737" s="100"/>
      <c r="Z737" s="152"/>
      <c r="AA737" s="152"/>
      <c r="AB737" s="152">
        <f>'INFORME DIARIO MAQUINARIA'!$AA737-'INFORME DIARIO MAQUINARIA'!$Z737</f>
        <v>0</v>
      </c>
      <c r="AC737" s="100"/>
      <c r="AD737" s="100"/>
      <c r="AE737" s="105"/>
      <c r="AF737" s="100"/>
      <c r="AG737" s="100"/>
      <c r="AH737" s="100"/>
      <c r="AI737" s="100">
        <v>220</v>
      </c>
      <c r="AJ737" s="100"/>
      <c r="AK737" s="100">
        <v>157</v>
      </c>
      <c r="AL737" s="100">
        <v>145</v>
      </c>
      <c r="AM737" s="106">
        <f>IF((AK737+AJ737)-AL737=0,"",(AK737+AJ737)-AL737)</f>
        <v>12</v>
      </c>
      <c r="AN737" s="120">
        <f>IF(OR(AM737="",V737="",V737=0),"",ROUND(AM737/V737,2))</f>
        <v>6</v>
      </c>
      <c r="AO737" s="100"/>
      <c r="AP737" s="100"/>
      <c r="AQ737" s="105"/>
      <c r="AR737" s="100"/>
      <c r="AS737" s="129"/>
      <c r="AT737" s="143" t="s">
        <v>132</v>
      </c>
      <c r="AU737" s="100"/>
      <c r="AV737" s="100"/>
      <c r="AW737" s="100"/>
      <c r="AX737" s="100"/>
      <c r="AY737" s="100"/>
      <c r="AZ737" s="100"/>
    </row>
    <row r="738" spans="2:52" ht="48.75" hidden="1" customHeight="1" thickBot="1" x14ac:dyDescent="0.3">
      <c r="B738" s="150">
        <v>46322</v>
      </c>
      <c r="C738" s="126" t="s">
        <v>59</v>
      </c>
      <c r="D738" s="126">
        <v>1</v>
      </c>
      <c r="E738" s="126" t="s">
        <v>131</v>
      </c>
      <c r="F738" s="126" t="s">
        <v>130</v>
      </c>
      <c r="G738" s="126">
        <v>5</v>
      </c>
      <c r="H738" s="126" t="s">
        <v>106</v>
      </c>
      <c r="I738" s="126"/>
      <c r="J738" s="126" t="s">
        <v>92</v>
      </c>
      <c r="K738" s="126" t="s">
        <v>129</v>
      </c>
      <c r="L738" s="126"/>
      <c r="M738" s="126"/>
      <c r="N738" s="126">
        <v>1</v>
      </c>
      <c r="O738" s="126"/>
      <c r="P738" s="125"/>
      <c r="Q738" s="111">
        <v>0.375</v>
      </c>
      <c r="R738" s="110">
        <v>0.64583333333333337</v>
      </c>
      <c r="S738" s="58">
        <f>'INFORME DIARIO MAQUINARIA'!$R738-'INFORME DIARIO MAQUINARIA'!$Q738</f>
        <v>0.27083333333333337</v>
      </c>
      <c r="T738" s="59"/>
      <c r="U738" s="100"/>
      <c r="V738" s="105"/>
      <c r="W738" s="100">
        <v>17500</v>
      </c>
      <c r="X738" s="100">
        <v>17557</v>
      </c>
      <c r="Y738" s="105">
        <f>IF(X738-W738=0,"",X738-W738)</f>
        <v>57</v>
      </c>
      <c r="Z738" s="109">
        <v>0.4055555555555555</v>
      </c>
      <c r="AA738" s="109">
        <v>0.63541666666666663</v>
      </c>
      <c r="AB738" s="107">
        <f>'INFORME DIARIO MAQUINARIA'!$AA738-'INFORME DIARIO MAQUINARIA'!$Z738</f>
        <v>0.22986111111111113</v>
      </c>
      <c r="AC738" s="100"/>
      <c r="AD738" s="100"/>
      <c r="AE738" s="105"/>
      <c r="AF738" s="100">
        <v>17512</v>
      </c>
      <c r="AG738" s="100">
        <v>17542</v>
      </c>
      <c r="AH738" s="105">
        <f>IF(AG738-AF738=0,"",AG738-AF738)</f>
        <v>30</v>
      </c>
      <c r="AI738" s="100">
        <v>230</v>
      </c>
      <c r="AJ738" s="100"/>
      <c r="AK738" s="100">
        <v>107</v>
      </c>
      <c r="AL738" s="100">
        <v>85</v>
      </c>
      <c r="AM738" s="105">
        <f>IF((AK738+AJ738)-AL738=0,"",(AK738+AJ738)-AL738)</f>
        <v>22</v>
      </c>
      <c r="AN738" s="151"/>
      <c r="AO738" s="105">
        <f>IF(OR(Y738="",AM738="",AM738=0),"",ROUND(Y738/AM738,2))</f>
        <v>2.59</v>
      </c>
      <c r="AP738" s="105">
        <f>IF(OR(AM738="",Y738="",Y738=0),"",ROUND(AM738/Y738,2))</f>
        <v>0.39</v>
      </c>
      <c r="AQ738" s="105"/>
      <c r="AR738" s="100"/>
      <c r="AS738" s="129"/>
      <c r="AT738" s="143"/>
      <c r="AU738" s="100"/>
      <c r="AV738" s="100"/>
      <c r="AW738" s="100"/>
      <c r="AX738" s="100"/>
      <c r="AY738" s="100"/>
      <c r="AZ738" s="100"/>
    </row>
    <row r="739" spans="2:52" ht="48.75" hidden="1" customHeight="1" thickBot="1" x14ac:dyDescent="0.3">
      <c r="B739" s="150">
        <v>46322</v>
      </c>
      <c r="C739" s="126" t="s">
        <v>59</v>
      </c>
      <c r="D739" s="126">
        <v>1</v>
      </c>
      <c r="E739" s="126" t="s">
        <v>104</v>
      </c>
      <c r="F739" s="126" t="s">
        <v>103</v>
      </c>
      <c r="G739" s="126">
        <v>5</v>
      </c>
      <c r="H739" s="126" t="s">
        <v>106</v>
      </c>
      <c r="I739" s="126"/>
      <c r="J739" s="126" t="s">
        <v>92</v>
      </c>
      <c r="K739" s="126" t="s">
        <v>128</v>
      </c>
      <c r="L739" s="126"/>
      <c r="M739" s="126"/>
      <c r="N739" s="126"/>
      <c r="O739" s="126"/>
      <c r="P739" s="125"/>
      <c r="Q739" s="111">
        <v>0.43402777777777773</v>
      </c>
      <c r="R739" s="110">
        <v>0.67361111111111116</v>
      </c>
      <c r="S739" s="58">
        <f>'INFORME DIARIO MAQUINARIA'!$R739-'INFORME DIARIO MAQUINARIA'!$Q739</f>
        <v>0.23958333333333343</v>
      </c>
      <c r="T739" s="59">
        <v>2915.2</v>
      </c>
      <c r="U739" s="100">
        <v>2920.9</v>
      </c>
      <c r="V739" s="105">
        <f>IF(U739-T739=0,"",U739-T739)</f>
        <v>5.7000000000002728</v>
      </c>
      <c r="W739" s="100"/>
      <c r="X739" s="100"/>
      <c r="Y739" s="100"/>
      <c r="Z739" s="109">
        <v>0.46249999999999997</v>
      </c>
      <c r="AA739" s="109">
        <v>0.6645833333333333</v>
      </c>
      <c r="AB739" s="148">
        <f>'INFORME DIARIO MAQUINARIA'!$AA739-'INFORME DIARIO MAQUINARIA'!$Z739</f>
        <v>0.20208333333333334</v>
      </c>
      <c r="AC739" s="100">
        <v>2916.7</v>
      </c>
      <c r="AD739" s="100">
        <v>2920.7</v>
      </c>
      <c r="AE739" s="106">
        <f>IF(AD739-AC739=0,"",AD739-AC739)</f>
        <v>4</v>
      </c>
      <c r="AF739" s="100"/>
      <c r="AG739" s="100"/>
      <c r="AH739" s="100"/>
      <c r="AI739" s="100">
        <v>165</v>
      </c>
      <c r="AJ739" s="100"/>
      <c r="AK739" s="100">
        <v>75</v>
      </c>
      <c r="AL739" s="100">
        <v>50</v>
      </c>
      <c r="AM739" s="105">
        <f>IF((AK739+AJ739)-AL739=0,"",(AK739+AJ739)-AL739)</f>
        <v>25</v>
      </c>
      <c r="AN739" s="151">
        <f>IF(OR(AM739="",V739="",V739=0),"",ROUND(AM739/V739,2))</f>
        <v>4.3899999999999997</v>
      </c>
      <c r="AO739" s="105" t="str">
        <f>IF(OR(Y739="",AM739="",AM739=0),"",ROUND(Y739/AM739,2))</f>
        <v/>
      </c>
      <c r="AP739" s="105" t="str">
        <f>IF(OR(AM739="",Y739="",Y739=0),"",ROUND(AM739/Y739,2))</f>
        <v/>
      </c>
      <c r="AQ739" s="105"/>
      <c r="AR739" s="100"/>
      <c r="AS739" s="129">
        <f>IFERROR(IF(OR(V739="",AE739="",V739&lt;=0,AE739&lt;0),"",AE739/V739),"")</f>
        <v>0.70175438596487871</v>
      </c>
      <c r="AT739" s="143"/>
      <c r="AU739" s="100"/>
      <c r="AV739" s="100"/>
      <c r="AW739" s="100"/>
      <c r="AX739" s="100"/>
      <c r="AY739" s="100"/>
      <c r="AZ739" s="100"/>
    </row>
    <row r="740" spans="2:52" ht="42.75" hidden="1" customHeight="1" thickBot="1" x14ac:dyDescent="0.3">
      <c r="B740" s="114">
        <v>46322</v>
      </c>
      <c r="C740" s="113" t="s">
        <v>59</v>
      </c>
      <c r="D740" s="113">
        <v>1</v>
      </c>
      <c r="E740" s="113" t="s">
        <v>95</v>
      </c>
      <c r="F740" s="113" t="s">
        <v>94</v>
      </c>
      <c r="G740" s="113">
        <v>8</v>
      </c>
      <c r="H740" s="113" t="s">
        <v>127</v>
      </c>
      <c r="I740" s="113"/>
      <c r="J740" s="113" t="s">
        <v>92</v>
      </c>
      <c r="K740" s="113" t="s">
        <v>126</v>
      </c>
      <c r="L740" s="113"/>
      <c r="M740" s="113"/>
      <c r="N740" s="113">
        <v>1</v>
      </c>
      <c r="O740" s="113"/>
      <c r="P740" s="112"/>
      <c r="Q740" s="149">
        <v>0.33888888888888885</v>
      </c>
      <c r="R740" s="109">
        <v>0.57152777777777775</v>
      </c>
      <c r="S740" s="58">
        <f>'INFORME DIARIO MAQUINARIA'!$R740-'INFORME DIARIO MAQUINARIA'!$Q740</f>
        <v>0.2326388888888889</v>
      </c>
      <c r="T740" s="100">
        <v>376.2</v>
      </c>
      <c r="U740" s="100">
        <v>377.9</v>
      </c>
      <c r="V740" s="105">
        <f>IF(U740-T740=0,"",U740-T740)</f>
        <v>1.6999999999999886</v>
      </c>
      <c r="W740" s="100"/>
      <c r="X740" s="100"/>
      <c r="Y740" s="100"/>
      <c r="Z740" s="100"/>
      <c r="AA740" s="100"/>
      <c r="AB740" s="107"/>
      <c r="AC740" s="100"/>
      <c r="AD740" s="100"/>
      <c r="AE740" s="100"/>
      <c r="AF740" s="100"/>
      <c r="AG740" s="100"/>
      <c r="AH740" s="100"/>
      <c r="AI740" s="100">
        <v>220</v>
      </c>
      <c r="AJ740" s="100"/>
      <c r="AK740" s="100">
        <v>145</v>
      </c>
      <c r="AL740" s="100">
        <v>137</v>
      </c>
      <c r="AM740" s="106">
        <f>IF((AK740+AJ740)-AL740=0,"",(AK740+AJ740)-AL740)</f>
        <v>8</v>
      </c>
      <c r="AN740" s="120">
        <f>IF(OR(AM740="",V740="",V740=0),"",ROUND(AM740/V740,2))</f>
        <v>4.71</v>
      </c>
      <c r="AO740" s="105" t="str">
        <f>IF(OR(Y740="",AM740="",AM740=0),"",ROUND(Y740/AM740,2))</f>
        <v/>
      </c>
      <c r="AP740" s="105" t="str">
        <f>IF(OR(AM740="",Y740="",Y740=0),"",ROUND(AM740/Y740,2))</f>
        <v/>
      </c>
      <c r="AQ740" s="100"/>
      <c r="AR740" s="100"/>
      <c r="AS740" s="100"/>
      <c r="AT740" s="100"/>
      <c r="AU740" s="100"/>
      <c r="AV740" s="100"/>
      <c r="AW740" s="100"/>
      <c r="AX740" s="99"/>
      <c r="AY740" s="99"/>
      <c r="AZ740" s="99"/>
    </row>
    <row r="741" spans="2:52" ht="67.5" hidden="1" customHeight="1" x14ac:dyDescent="0.25">
      <c r="B741" s="150">
        <v>46322</v>
      </c>
      <c r="C741" s="126" t="s">
        <v>59</v>
      </c>
      <c r="D741" s="126">
        <v>1</v>
      </c>
      <c r="E741" s="126" t="s">
        <v>86</v>
      </c>
      <c r="F741" s="126" t="s">
        <v>85</v>
      </c>
      <c r="G741" s="126">
        <v>14</v>
      </c>
      <c r="H741" s="126" t="s">
        <v>80</v>
      </c>
      <c r="I741" s="126"/>
      <c r="J741" s="126" t="s">
        <v>84</v>
      </c>
      <c r="K741" s="126" t="s">
        <v>78</v>
      </c>
      <c r="L741" s="126"/>
      <c r="M741" s="126"/>
      <c r="N741" s="126">
        <v>15</v>
      </c>
      <c r="O741" s="126">
        <v>180</v>
      </c>
      <c r="P741" s="125"/>
      <c r="Q741" s="149">
        <v>0.35555555555555557</v>
      </c>
      <c r="R741" s="109">
        <v>0.67361111111111116</v>
      </c>
      <c r="S741" s="58">
        <f>'INFORME DIARIO MAQUINARIA'!$R741-'INFORME DIARIO MAQUINARIA'!$Q741</f>
        <v>0.31805555555555559</v>
      </c>
      <c r="T741" s="100"/>
      <c r="U741" s="100"/>
      <c r="V741" s="100"/>
      <c r="W741" s="100">
        <v>22473</v>
      </c>
      <c r="X741" s="100">
        <v>22517</v>
      </c>
      <c r="Y741" s="105">
        <f>IF(X741-W741=0,"",X741-W741)</f>
        <v>44</v>
      </c>
      <c r="Z741" s="109">
        <v>0.41666666666666669</v>
      </c>
      <c r="AA741" s="109">
        <v>0.6694444444444444</v>
      </c>
      <c r="AB741" s="148">
        <f>'INFORME DIARIO MAQUINARIA'!$AA741-'INFORME DIARIO MAQUINARIA'!$Z741</f>
        <v>0.25277777777777771</v>
      </c>
      <c r="AC741" s="100"/>
      <c r="AD741" s="100"/>
      <c r="AE741" s="100"/>
      <c r="AF741" s="100">
        <v>22475</v>
      </c>
      <c r="AG741" s="100">
        <v>22516</v>
      </c>
      <c r="AH741" s="106">
        <f>IF(AG741-AF741=0,"",AG741-AF741)</f>
        <v>41</v>
      </c>
      <c r="AI741" s="100">
        <v>230</v>
      </c>
      <c r="AJ741" s="100">
        <v>50</v>
      </c>
      <c r="AK741" s="100">
        <v>95</v>
      </c>
      <c r="AL741" s="100">
        <v>122</v>
      </c>
      <c r="AM741" s="106">
        <f>IF((AK741+AJ741)-AL741=0,"",(AK741+AJ741)-AL741)</f>
        <v>23</v>
      </c>
      <c r="AN741" s="100"/>
      <c r="AO741" s="106">
        <f>IF(OR(Y741="",AM741="",AM741=0),"",ROUND(Y741/AM741,2))</f>
        <v>1.91</v>
      </c>
      <c r="AP741" s="106">
        <f>IF(OR(AM741="",Y741="",Y741=0),"",ROUND(AM741/Y741,2))</f>
        <v>0.52</v>
      </c>
      <c r="AQ741" s="100"/>
      <c r="AR741" s="100"/>
      <c r="AS741" s="100"/>
      <c r="AT741" s="104" t="s">
        <v>125</v>
      </c>
      <c r="AU741" s="100"/>
      <c r="AV741" s="100"/>
      <c r="AW741" s="100"/>
      <c r="AX741" s="99"/>
      <c r="AY741" s="99"/>
      <c r="AZ741" s="99"/>
    </row>
    <row r="742" spans="2:52" ht="48.75" hidden="1" customHeight="1" thickBot="1" x14ac:dyDescent="0.3">
      <c r="B742" s="147">
        <v>46322</v>
      </c>
      <c r="C742" s="123" t="s">
        <v>59</v>
      </c>
      <c r="D742" s="123">
        <v>1</v>
      </c>
      <c r="E742" s="123" t="s">
        <v>82</v>
      </c>
      <c r="F742" s="123" t="s">
        <v>81</v>
      </c>
      <c r="G742" s="123">
        <v>14</v>
      </c>
      <c r="H742" s="123" t="s">
        <v>80</v>
      </c>
      <c r="I742" s="123"/>
      <c r="J742" s="123" t="s">
        <v>84</v>
      </c>
      <c r="K742" s="123" t="s">
        <v>78</v>
      </c>
      <c r="L742" s="123"/>
      <c r="M742" s="123"/>
      <c r="N742" s="123">
        <v>15</v>
      </c>
      <c r="O742" s="123">
        <v>180</v>
      </c>
      <c r="P742" s="122"/>
      <c r="Q742" s="111">
        <v>0.35694444444444445</v>
      </c>
      <c r="R742" s="110">
        <v>0.69097222222222221</v>
      </c>
      <c r="S742" s="58">
        <f>'INFORME DIARIO MAQUINARIA'!$R742-'INFORME DIARIO MAQUINARIA'!$Q742</f>
        <v>0.33402777777777776</v>
      </c>
      <c r="T742" s="100"/>
      <c r="U742" s="107"/>
      <c r="V742" s="100"/>
      <c r="W742" s="100">
        <v>23381</v>
      </c>
      <c r="X742" s="100">
        <v>23426</v>
      </c>
      <c r="Y742" s="105">
        <f>IF(X742-W742=0,"",X742-W742)</f>
        <v>45</v>
      </c>
      <c r="Z742" s="109">
        <v>0.41666666666666669</v>
      </c>
      <c r="AA742" s="109">
        <v>0.67013888888888884</v>
      </c>
      <c r="AB742" s="108">
        <f>'INFORME DIARIO MAQUINARIA'!$AA742-'INFORME DIARIO MAQUINARIA'!$Z742</f>
        <v>0.25347222222222215</v>
      </c>
      <c r="AC742" s="100"/>
      <c r="AD742" s="107"/>
      <c r="AE742" s="100"/>
      <c r="AF742" s="100">
        <v>23382</v>
      </c>
      <c r="AG742" s="100">
        <v>23425</v>
      </c>
      <c r="AH742" s="105">
        <f>IF(AG742-AF742=0,"",AG742-AF742)</f>
        <v>43</v>
      </c>
      <c r="AI742" s="106">
        <v>240</v>
      </c>
      <c r="AJ742" s="100">
        <v>50</v>
      </c>
      <c r="AK742" s="100">
        <v>137</v>
      </c>
      <c r="AL742" s="100">
        <v>145</v>
      </c>
      <c r="AM742" s="105">
        <f>IF((AK742+AJ742)-AL742=0,"",(AK742+AJ742)-AL742)</f>
        <v>42</v>
      </c>
      <c r="AN742" s="100"/>
      <c r="AO742" s="105">
        <f>IF(OR(Y742="",AM742="",AM742=0),"",ROUND(Y742/AM742,2))</f>
        <v>1.07</v>
      </c>
      <c r="AP742" s="105">
        <f>IF(OR(AM742="",Y742="",Y742=0),"",ROUND(AM742/Y742,2))</f>
        <v>0.93</v>
      </c>
      <c r="AQ742" s="100"/>
      <c r="AR742" s="104"/>
      <c r="AS742" s="100"/>
      <c r="AT742" s="104" t="s">
        <v>124</v>
      </c>
      <c r="AU742" s="100"/>
      <c r="AV742" s="100"/>
      <c r="AW742" s="100"/>
      <c r="AX742" s="100"/>
      <c r="AY742" s="100"/>
      <c r="AZ742" s="99"/>
    </row>
    <row r="743" spans="2:52" ht="54.75" hidden="1" customHeight="1" thickBot="1" x14ac:dyDescent="0.3">
      <c r="B743" s="146">
        <v>46323</v>
      </c>
      <c r="C743" s="145" t="s">
        <v>57</v>
      </c>
      <c r="D743" s="145"/>
      <c r="E743" s="145"/>
      <c r="F743" s="145"/>
      <c r="G743" s="145"/>
      <c r="H743" s="145"/>
      <c r="I743" s="145"/>
      <c r="J743" s="145"/>
      <c r="K743" s="145" t="s">
        <v>123</v>
      </c>
      <c r="L743" s="126"/>
      <c r="M743" s="126"/>
      <c r="N743" s="126"/>
      <c r="O743" s="126"/>
      <c r="P743" s="125"/>
      <c r="Q743" s="144"/>
      <c r="S743" s="58">
        <f>'INFORME DIARIO MAQUINARIA'!$R743-'INFORME DIARIO MAQUINARIA'!$Q743</f>
        <v>0</v>
      </c>
      <c r="T743" s="100"/>
      <c r="U743" s="107"/>
      <c r="V743" s="100"/>
      <c r="W743" s="100"/>
      <c r="X743" s="100"/>
      <c r="Y743" s="100"/>
      <c r="Z743" s="100"/>
      <c r="AA743" s="100"/>
      <c r="AB743" s="107"/>
      <c r="AC743" s="100"/>
      <c r="AD743" s="107"/>
      <c r="AE743" s="100"/>
      <c r="AF743" s="100"/>
      <c r="AG743" s="100"/>
      <c r="AH743" s="105" t="str">
        <f>IF(AG743-AF743=0,"",AG743-AF743)</f>
        <v/>
      </c>
      <c r="AI743" s="100"/>
      <c r="AJ743" s="100"/>
      <c r="AK743" s="100"/>
      <c r="AL743" s="100"/>
      <c r="AM743" s="100"/>
      <c r="AN743" s="100"/>
      <c r="AO743" s="100"/>
      <c r="AP743" s="143"/>
      <c r="AQ743" s="100"/>
      <c r="AR743" s="104"/>
      <c r="AS743" s="100"/>
      <c r="AT743" s="100"/>
      <c r="AU743" s="100"/>
      <c r="AV743" s="100"/>
      <c r="AW743" s="100"/>
      <c r="AX743" s="100"/>
      <c r="AY743" s="100"/>
      <c r="AZ743" s="99"/>
    </row>
    <row r="744" spans="2:52" ht="54.75" hidden="1" customHeight="1" thickBot="1" x14ac:dyDescent="0.3">
      <c r="B744" s="142">
        <v>46324</v>
      </c>
      <c r="C744" s="131" t="s">
        <v>122</v>
      </c>
      <c r="D744" s="131">
        <v>1</v>
      </c>
      <c r="E744" s="131" t="s">
        <v>95</v>
      </c>
      <c r="F744" s="131" t="s">
        <v>94</v>
      </c>
      <c r="G744" s="131">
        <v>5</v>
      </c>
      <c r="H744" s="131" t="s">
        <v>106</v>
      </c>
      <c r="I744" s="131"/>
      <c r="J744" s="131" t="s">
        <v>92</v>
      </c>
      <c r="K744" s="131" t="s">
        <v>121</v>
      </c>
      <c r="L744" s="131"/>
      <c r="M744" s="131"/>
      <c r="N744" s="131">
        <v>1</v>
      </c>
      <c r="O744" s="131"/>
      <c r="P744" s="130"/>
      <c r="Q744" s="111">
        <v>0.35694444444444445</v>
      </c>
      <c r="R744" s="110">
        <v>0.66597222222222219</v>
      </c>
      <c r="S744" s="58">
        <f>'INFORME DIARIO MAQUINARIA'!$R744-'INFORME DIARIO MAQUINARIA'!$Q744</f>
        <v>0.30902777777777773</v>
      </c>
      <c r="T744" s="100">
        <v>377.9</v>
      </c>
      <c r="U744" s="100">
        <v>379.8</v>
      </c>
      <c r="V744" s="105">
        <f>IF(U744-T744=0,"",U744-T744)</f>
        <v>1.9000000000000341</v>
      </c>
      <c r="W744" s="100"/>
      <c r="X744" s="100"/>
      <c r="Y744" s="100"/>
      <c r="Z744" s="100"/>
      <c r="AA744" s="100"/>
      <c r="AB744" s="107"/>
      <c r="AC744" s="100"/>
      <c r="AD744" s="107"/>
      <c r="AE744" s="100"/>
      <c r="AF744" s="100"/>
      <c r="AG744" s="100"/>
      <c r="AH744" s="105"/>
      <c r="AI744" s="100">
        <v>220</v>
      </c>
      <c r="AJ744" s="100"/>
      <c r="AK744" s="100">
        <v>137</v>
      </c>
      <c r="AL744" s="100">
        <v>128</v>
      </c>
      <c r="AM744" s="106">
        <f>IF((AK744+AJ744)-AL744=0,"",(AK744+AJ744)-AL744)</f>
        <v>9</v>
      </c>
      <c r="AN744" s="120">
        <f>IF(OR(AM744="",V744="",V744=0),"",ROUND(AM744/V744,2))</f>
        <v>4.74</v>
      </c>
      <c r="AO744" s="100"/>
      <c r="AP744" s="104"/>
      <c r="AQ744" s="100"/>
      <c r="AR744" s="104"/>
      <c r="AS744" s="100"/>
      <c r="AT744" s="100"/>
      <c r="AU744" s="100"/>
      <c r="AV744" s="100"/>
      <c r="AW744" s="100"/>
      <c r="AX744" s="100"/>
      <c r="AY744" s="100"/>
      <c r="AZ744" s="99"/>
    </row>
    <row r="745" spans="2:52" ht="59.25" hidden="1" customHeight="1" x14ac:dyDescent="0.25">
      <c r="B745" s="127">
        <v>46324</v>
      </c>
      <c r="C745" s="126" t="s">
        <v>56</v>
      </c>
      <c r="D745" s="126">
        <v>1</v>
      </c>
      <c r="E745" s="126" t="s">
        <v>76</v>
      </c>
      <c r="F745" s="126" t="s">
        <v>75</v>
      </c>
      <c r="G745" s="126">
        <v>5</v>
      </c>
      <c r="H745" s="126" t="s">
        <v>74</v>
      </c>
      <c r="I745" s="126"/>
      <c r="J745" s="126" t="s">
        <v>73</v>
      </c>
      <c r="K745" s="126" t="s">
        <v>119</v>
      </c>
      <c r="L745" s="126"/>
      <c r="M745" s="126"/>
      <c r="N745" s="126">
        <v>1</v>
      </c>
      <c r="O745" s="126"/>
      <c r="P745" s="125"/>
      <c r="Q745" s="111">
        <v>0.39513888888888887</v>
      </c>
      <c r="R745" s="110">
        <v>0.64861111111111114</v>
      </c>
      <c r="S745" s="58">
        <f>'INFORME DIARIO MAQUINARIA'!$R745-'INFORME DIARIO MAQUINARIA'!$Q745</f>
        <v>0.25347222222222227</v>
      </c>
      <c r="T745" s="100"/>
      <c r="U745" s="107"/>
      <c r="V745" s="100"/>
      <c r="W745" s="100">
        <v>272673</v>
      </c>
      <c r="X745" s="100">
        <v>272725</v>
      </c>
      <c r="Y745" s="105">
        <f>IF(X745-W745=0,"",X745-W745)</f>
        <v>52</v>
      </c>
      <c r="Z745" s="109">
        <v>0.40833333333333338</v>
      </c>
      <c r="AA745" s="109">
        <v>0.63194444444444442</v>
      </c>
      <c r="AB745" s="107">
        <f>'INFORME DIARIO MAQUINARIA'!$AA745-'INFORME DIARIO MAQUINARIA'!$Z745</f>
        <v>0.22361111111111104</v>
      </c>
      <c r="AC745" s="100"/>
      <c r="AD745" s="107"/>
      <c r="AE745" s="100"/>
      <c r="AF745" s="100">
        <v>272681</v>
      </c>
      <c r="AG745" s="100">
        <v>272722</v>
      </c>
      <c r="AH745" s="105">
        <f>Tabla1[[#This Row],[ODOMETRO FINAL EFECTIVO]]-Tabla1[[#This Row],[ODOMETRO INICIAL EFECTIVO]]</f>
        <v>41</v>
      </c>
      <c r="AI745" s="100">
        <v>220</v>
      </c>
      <c r="AJ745" s="100">
        <v>35</v>
      </c>
      <c r="AK745" s="100">
        <v>45</v>
      </c>
      <c r="AL745" s="100">
        <v>69</v>
      </c>
      <c r="AM745" s="105">
        <f>IF((AK745+AJ745)-AL745=0,"",(AK745+AJ745)-AL745)</f>
        <v>11</v>
      </c>
      <c r="AN745" s="100"/>
      <c r="AO745" s="105">
        <f>IF(OR(Y745="",AM745="",AM745=0),"",ROUND(Y745/AM745,2))</f>
        <v>4.7300000000000004</v>
      </c>
      <c r="AP745" s="105">
        <f>IF(OR(AM745="",Y745="",Y745=0),"",ROUND(AM745/Y745,2))</f>
        <v>0.21</v>
      </c>
      <c r="AQ745" s="100"/>
      <c r="AR745" s="104"/>
      <c r="AS745" s="100"/>
      <c r="AT745" s="100" t="s">
        <v>120</v>
      </c>
      <c r="AU745" s="100"/>
      <c r="AV745" s="100"/>
      <c r="AW745" s="100"/>
      <c r="AX745" s="100"/>
      <c r="AY745" s="100"/>
      <c r="AZ745" s="99"/>
    </row>
    <row r="746" spans="2:52" ht="54.75" hidden="1" customHeight="1" thickBot="1" x14ac:dyDescent="0.3">
      <c r="B746" s="124">
        <v>46324</v>
      </c>
      <c r="C746" s="123" t="s">
        <v>56</v>
      </c>
      <c r="D746" s="123">
        <v>1</v>
      </c>
      <c r="E746" s="123" t="s">
        <v>89</v>
      </c>
      <c r="F746" s="123" t="s">
        <v>88</v>
      </c>
      <c r="G746" s="123">
        <v>11</v>
      </c>
      <c r="H746" s="123" t="s">
        <v>74</v>
      </c>
      <c r="I746" s="123"/>
      <c r="J746" s="123" t="s">
        <v>73</v>
      </c>
      <c r="K746" s="123" t="s">
        <v>119</v>
      </c>
      <c r="L746" s="123"/>
      <c r="M746" s="123"/>
      <c r="N746" s="123"/>
      <c r="O746" s="123"/>
      <c r="P746" s="122"/>
      <c r="Q746" s="111">
        <v>0.39513888888888887</v>
      </c>
      <c r="R746" s="110">
        <v>0.64861111111111114</v>
      </c>
      <c r="S746" s="58">
        <f>'INFORME DIARIO MAQUINARIA'!$R746-'INFORME DIARIO MAQUINARIA'!$Q746</f>
        <v>0.25347222222222227</v>
      </c>
      <c r="T746" s="100">
        <v>791.8</v>
      </c>
      <c r="U746" s="100">
        <v>796.1</v>
      </c>
      <c r="V746" s="121">
        <f>IF(U746-T746=0,"",U746-T746)</f>
        <v>4.3000000000000682</v>
      </c>
      <c r="W746" s="100"/>
      <c r="X746" s="100"/>
      <c r="Y746" s="100"/>
      <c r="Z746" s="100"/>
      <c r="AA746" s="100"/>
      <c r="AB746" s="107"/>
      <c r="AC746" s="100"/>
      <c r="AD746" s="107"/>
      <c r="AE746" s="100"/>
      <c r="AF746" s="100"/>
      <c r="AG746" s="100"/>
      <c r="AH746" s="105"/>
      <c r="AI746" s="100">
        <v>58</v>
      </c>
      <c r="AJ746" s="100"/>
      <c r="AK746" s="100">
        <v>48</v>
      </c>
      <c r="AL746" s="100">
        <v>33</v>
      </c>
      <c r="AM746" s="106">
        <f>IF((AK746+AJ746)-AL746=0,"",(AK746+AJ746)-AL746)</f>
        <v>15</v>
      </c>
      <c r="AN746" s="120">
        <f>IF(OR(AM746="",V746="",V746=0),"",ROUND(AM746/V746,2))</f>
        <v>3.49</v>
      </c>
      <c r="AO746" s="100"/>
      <c r="AP746" s="104"/>
      <c r="AQ746" s="100"/>
      <c r="AR746" s="104"/>
      <c r="AS746" s="100"/>
      <c r="AT746" s="100"/>
      <c r="AU746" s="100"/>
      <c r="AV746" s="100"/>
      <c r="AW746" s="100"/>
      <c r="AX746" s="100"/>
      <c r="AY746" s="100"/>
      <c r="AZ746" s="99"/>
    </row>
    <row r="747" spans="2:52" ht="54.75" hidden="1" customHeight="1" x14ac:dyDescent="0.25">
      <c r="B747" s="127">
        <v>46324</v>
      </c>
      <c r="C747" s="126" t="s">
        <v>56</v>
      </c>
      <c r="D747" s="126">
        <v>1</v>
      </c>
      <c r="E747" s="126" t="s">
        <v>82</v>
      </c>
      <c r="F747" s="126" t="s">
        <v>81</v>
      </c>
      <c r="G747" s="126">
        <v>14</v>
      </c>
      <c r="H747" s="126" t="s">
        <v>80</v>
      </c>
      <c r="I747" s="126"/>
      <c r="J747" s="126" t="s">
        <v>84</v>
      </c>
      <c r="K747" s="126" t="s">
        <v>78</v>
      </c>
      <c r="L747" s="126"/>
      <c r="M747" s="126"/>
      <c r="N747" s="126">
        <v>3</v>
      </c>
      <c r="O747" s="126">
        <v>36</v>
      </c>
      <c r="P747" s="125"/>
      <c r="Q747" s="111">
        <v>0.35486111111111113</v>
      </c>
      <c r="R747" s="110">
        <v>0.67152777777777783</v>
      </c>
      <c r="S747" s="58">
        <f>'INFORME DIARIO MAQUINARIA'!$R747-'INFORME DIARIO MAQUINARIA'!$Q747</f>
        <v>0.31666666666666671</v>
      </c>
      <c r="T747" s="100"/>
      <c r="U747" s="107"/>
      <c r="V747" s="100"/>
      <c r="W747" s="100">
        <v>23426</v>
      </c>
      <c r="X747" s="100">
        <v>23435</v>
      </c>
      <c r="Y747" s="105">
        <f>IF(X747-W747=0,"",X747-W747)</f>
        <v>9</v>
      </c>
      <c r="Z747" s="109">
        <v>0.61458333333333337</v>
      </c>
      <c r="AA747" s="109">
        <v>0.66666666666666663</v>
      </c>
      <c r="AB747" s="108">
        <f>'INFORME DIARIO MAQUINARIA'!$AA747-'INFORME DIARIO MAQUINARIA'!$Z747</f>
        <v>5.2083333333333259E-2</v>
      </c>
      <c r="AC747" s="100"/>
      <c r="AD747" s="107"/>
      <c r="AE747" s="100"/>
      <c r="AF747" s="100">
        <v>23427</v>
      </c>
      <c r="AG747" s="100">
        <v>23433</v>
      </c>
      <c r="AH747" s="105">
        <f>IF(AG747-AF747=0,"",AG747-AF747)</f>
        <v>6</v>
      </c>
      <c r="AI747" s="106">
        <v>240</v>
      </c>
      <c r="AJ747" s="100">
        <v>60</v>
      </c>
      <c r="AK747" s="100">
        <v>145</v>
      </c>
      <c r="AL747" s="100">
        <v>195</v>
      </c>
      <c r="AM747" s="106">
        <f>IF((AK747+AJ747)-AL747=0,"",(AK747+AJ747)-AL747)</f>
        <v>10</v>
      </c>
      <c r="AN747" s="100"/>
      <c r="AO747" s="105">
        <f>IF(OR(Y747="",AM747="",AM747=0),"",ROUND(Y747/AM747,2))</f>
        <v>0.9</v>
      </c>
      <c r="AP747" s="105">
        <f>IF(OR(AM747="",Y747="",Y747=0),"",ROUND(AM747/Y747,2))</f>
        <v>1.1100000000000001</v>
      </c>
      <c r="AQ747" s="100"/>
      <c r="AR747" s="104"/>
      <c r="AS747" s="100"/>
      <c r="AT747" s="104" t="s">
        <v>111</v>
      </c>
      <c r="AU747" s="100"/>
      <c r="AV747" s="100"/>
      <c r="AW747" s="100"/>
      <c r="AX747" s="100"/>
      <c r="AY747" s="100"/>
      <c r="AZ747" s="99"/>
    </row>
    <row r="748" spans="2:52" ht="60.75" hidden="1" thickBot="1" x14ac:dyDescent="0.3">
      <c r="B748" s="124">
        <v>46324</v>
      </c>
      <c r="C748" s="123" t="s">
        <v>56</v>
      </c>
      <c r="D748" s="123">
        <v>1</v>
      </c>
      <c r="E748" s="123" t="s">
        <v>86</v>
      </c>
      <c r="F748" s="123" t="s">
        <v>85</v>
      </c>
      <c r="G748" s="123">
        <v>14</v>
      </c>
      <c r="H748" s="123" t="s">
        <v>80</v>
      </c>
      <c r="I748" s="123"/>
      <c r="J748" s="123" t="s">
        <v>84</v>
      </c>
      <c r="K748" s="123" t="s">
        <v>78</v>
      </c>
      <c r="L748" s="123"/>
      <c r="M748" s="123"/>
      <c r="N748" s="123">
        <v>3</v>
      </c>
      <c r="O748" s="123">
        <v>36</v>
      </c>
      <c r="P748" s="122"/>
      <c r="Q748" s="111">
        <v>0.35625000000000001</v>
      </c>
      <c r="R748" s="110">
        <v>0.66875000000000007</v>
      </c>
      <c r="S748" s="58">
        <f>'INFORME DIARIO MAQUINARIA'!$R748-'INFORME DIARIO MAQUINARIA'!$Q748</f>
        <v>0.31250000000000006</v>
      </c>
      <c r="T748" s="100"/>
      <c r="U748" s="107"/>
      <c r="V748" s="100"/>
      <c r="W748" s="100">
        <v>22517</v>
      </c>
      <c r="X748" s="100">
        <v>22529</v>
      </c>
      <c r="Y748" s="105">
        <f>IF(X748-W748=0,"",X748-W748)</f>
        <v>12</v>
      </c>
      <c r="Z748" s="109">
        <v>0.61736111111111114</v>
      </c>
      <c r="AA748" s="109">
        <v>0.66388888888888886</v>
      </c>
      <c r="AB748" s="107">
        <f>'INFORME DIARIO MAQUINARIA'!$AA748-'INFORME DIARIO MAQUINARIA'!$Z748</f>
        <v>4.6527777777777724E-2</v>
      </c>
      <c r="AC748" s="100"/>
      <c r="AD748" s="107"/>
      <c r="AE748" s="100"/>
      <c r="AF748" s="100">
        <v>22518</v>
      </c>
      <c r="AG748" s="100">
        <v>22527</v>
      </c>
      <c r="AH748" s="105">
        <f>IF(AG748-AF748=0,"",AG748-AF748)</f>
        <v>9</v>
      </c>
      <c r="AI748" s="100">
        <v>230</v>
      </c>
      <c r="AJ748" s="100">
        <v>60</v>
      </c>
      <c r="AK748" s="100">
        <v>122</v>
      </c>
      <c r="AL748" s="100">
        <v>175</v>
      </c>
      <c r="AM748" s="106">
        <f>IF((AK748+AJ748)-AL748=0,"",(AK748+AJ748)-AL748)</f>
        <v>7</v>
      </c>
      <c r="AN748" s="100"/>
      <c r="AO748" s="106">
        <f>IF(OR(Y748="",AM748="",AM748=0),"",ROUND(Y748/AM748,2))</f>
        <v>1.71</v>
      </c>
      <c r="AP748" s="106">
        <f>IF(OR(AM748="",Y748="",Y748=0),"",ROUND(AM748/Y748,2))</f>
        <v>0.57999999999999996</v>
      </c>
      <c r="AQ748" s="100"/>
      <c r="AR748" s="104"/>
      <c r="AS748" s="100"/>
      <c r="AT748" s="104" t="s">
        <v>83</v>
      </c>
      <c r="AU748" s="100"/>
      <c r="AV748" s="100"/>
      <c r="AW748" s="100"/>
      <c r="AX748" s="100"/>
      <c r="AY748" s="100"/>
      <c r="AZ748" s="99"/>
    </row>
    <row r="749" spans="2:52" ht="51.75" customHeight="1" thickBot="1" x14ac:dyDescent="0.3">
      <c r="B749" s="142">
        <v>46325</v>
      </c>
      <c r="C749" s="131" t="s">
        <v>60</v>
      </c>
      <c r="D749" s="131">
        <v>1</v>
      </c>
      <c r="E749" s="131" t="s">
        <v>118</v>
      </c>
      <c r="F749" s="131" t="s">
        <v>117</v>
      </c>
      <c r="G749" s="131">
        <v>3</v>
      </c>
      <c r="H749" s="131" t="s">
        <v>116</v>
      </c>
      <c r="I749" s="131"/>
      <c r="J749" s="131" t="s">
        <v>115</v>
      </c>
      <c r="K749" s="131" t="s">
        <v>114</v>
      </c>
      <c r="L749" s="131"/>
      <c r="M749" s="131"/>
      <c r="N749" s="131">
        <v>1</v>
      </c>
      <c r="O749" s="131"/>
      <c r="P749" s="130"/>
      <c r="Q749" s="111"/>
      <c r="R749" s="110"/>
      <c r="S749" s="58">
        <f>'INFORME DIARIO MAQUINARIA'!$R749-'INFORME DIARIO MAQUINARIA'!$Q749</f>
        <v>0</v>
      </c>
      <c r="T749" s="100"/>
      <c r="U749" s="107"/>
      <c r="V749" s="100"/>
      <c r="W749" s="100">
        <v>18172</v>
      </c>
      <c r="X749" s="100">
        <v>18204</v>
      </c>
      <c r="Y749" s="105">
        <f>IF(X749-W749=0,"",X749-W749)</f>
        <v>32</v>
      </c>
      <c r="Z749" s="109"/>
      <c r="AA749" s="109"/>
      <c r="AB749" s="107">
        <f>'INFORME DIARIO MAQUINARIA'!$AA749-'INFORME DIARIO MAQUINARIA'!$Z749</f>
        <v>0</v>
      </c>
      <c r="AC749" s="100"/>
      <c r="AD749" s="107"/>
      <c r="AE749" s="100"/>
      <c r="AF749" s="100"/>
      <c r="AG749" s="100"/>
      <c r="AH749" s="105" t="str">
        <f>IF(AG749-AF749=0,"",AG749-AF749)</f>
        <v/>
      </c>
      <c r="AI749" s="100">
        <v>240</v>
      </c>
      <c r="AJ749" s="100"/>
      <c r="AK749" s="100">
        <v>225</v>
      </c>
      <c r="AL749" s="100">
        <v>220</v>
      </c>
      <c r="AM749" s="106">
        <f>IF((AK749+AJ749)-AL749=0,"",(AK749+AJ749)-AL749)</f>
        <v>5</v>
      </c>
      <c r="AN749" s="100"/>
      <c r="AO749" s="106">
        <f>IF(OR(Y749="",AM749="",AM749=0),"",ROUND(Y749/AM749,2))</f>
        <v>6.4</v>
      </c>
      <c r="AP749" s="106">
        <f>IF(OR(AM749="",Y749="",Y749=0),"",ROUND(AM749/Y749,2))</f>
        <v>0.16</v>
      </c>
      <c r="AQ749" s="100"/>
      <c r="AR749" s="104"/>
      <c r="AS749" s="100"/>
      <c r="AT749" s="100"/>
      <c r="AU749" s="100"/>
      <c r="AV749" s="100"/>
      <c r="AW749" s="100"/>
      <c r="AX749" s="100"/>
      <c r="AY749" s="100"/>
      <c r="AZ749" s="99"/>
    </row>
    <row r="750" spans="2:52" ht="51.75" customHeight="1" x14ac:dyDescent="0.25">
      <c r="B750" s="127">
        <v>46325</v>
      </c>
      <c r="C750" s="126" t="s">
        <v>60</v>
      </c>
      <c r="D750" s="126">
        <v>1</v>
      </c>
      <c r="E750" s="126" t="s">
        <v>76</v>
      </c>
      <c r="F750" s="126" t="s">
        <v>75</v>
      </c>
      <c r="G750" s="126">
        <v>11</v>
      </c>
      <c r="H750" s="126" t="s">
        <v>74</v>
      </c>
      <c r="I750" s="126"/>
      <c r="J750" s="126" t="s">
        <v>73</v>
      </c>
      <c r="K750" s="126" t="s">
        <v>107</v>
      </c>
      <c r="L750" s="126"/>
      <c r="M750" s="126"/>
      <c r="N750" s="126">
        <v>2</v>
      </c>
      <c r="O750" s="126">
        <v>16</v>
      </c>
      <c r="P750" s="125"/>
      <c r="Q750" s="111">
        <v>0.3840277777777778</v>
      </c>
      <c r="R750" s="110">
        <v>0.64374999999999993</v>
      </c>
      <c r="S750" s="58">
        <f>'INFORME DIARIO MAQUINARIA'!$R750-'INFORME DIARIO MAQUINARIA'!$Q750</f>
        <v>0.25972222222222213</v>
      </c>
      <c r="T750" s="100"/>
      <c r="U750" s="107"/>
      <c r="V750" s="100"/>
      <c r="W750" s="100">
        <v>272725</v>
      </c>
      <c r="X750" s="100">
        <v>272773</v>
      </c>
      <c r="Y750" s="105">
        <f>IF(X750-W750=0,"",X750-W750)</f>
        <v>48</v>
      </c>
      <c r="Z750" s="109">
        <v>0.39652777777777781</v>
      </c>
      <c r="AA750" s="109">
        <v>0.63124999999999998</v>
      </c>
      <c r="AB750" s="107">
        <f>'INFORME DIARIO MAQUINARIA'!$AA750-'INFORME DIARIO MAQUINARIA'!$Z750</f>
        <v>0.23472222222222217</v>
      </c>
      <c r="AC750" s="100"/>
      <c r="AD750" s="107"/>
      <c r="AE750" s="100"/>
      <c r="AF750" s="100">
        <v>272730</v>
      </c>
      <c r="AG750" s="100">
        <v>272769</v>
      </c>
      <c r="AH750" s="105">
        <f>IF(AG750-AF750=0,"",AG750-AF750)</f>
        <v>39</v>
      </c>
      <c r="AI750" s="100">
        <v>220</v>
      </c>
      <c r="AJ750" s="100"/>
      <c r="AK750" s="100">
        <v>70</v>
      </c>
      <c r="AL750" s="100">
        <v>60</v>
      </c>
      <c r="AM750" s="105">
        <f>IF((AK750+AJ750)-AL750=0,"",(AK750+AJ750)-AL750)</f>
        <v>10</v>
      </c>
      <c r="AN750" s="100"/>
      <c r="AO750" s="105">
        <f>IF(OR(Y750="",AM750="",AM750=0),"",ROUND(Y750/AM750,2))</f>
        <v>4.8</v>
      </c>
      <c r="AP750" s="105">
        <f>IF(OR(AM750="",Y750="",Y750=0),"",ROUND(AM750/Y750,2))</f>
        <v>0.21</v>
      </c>
      <c r="AQ750" s="100"/>
      <c r="AR750" s="104"/>
      <c r="AS750" s="100"/>
      <c r="AT750" s="100"/>
      <c r="AU750" s="100"/>
      <c r="AV750" s="100"/>
      <c r="AW750" s="100"/>
      <c r="AX750" s="100"/>
      <c r="AY750" s="100"/>
      <c r="AZ750" s="99"/>
    </row>
    <row r="751" spans="2:52" ht="57.75" customHeight="1" thickBot="1" x14ac:dyDescent="0.3">
      <c r="B751" s="124">
        <v>46325</v>
      </c>
      <c r="C751" s="123" t="s">
        <v>60</v>
      </c>
      <c r="D751" s="123">
        <v>1</v>
      </c>
      <c r="E751" s="123" t="s">
        <v>89</v>
      </c>
      <c r="F751" s="123" t="s">
        <v>88</v>
      </c>
      <c r="G751" s="123">
        <v>11</v>
      </c>
      <c r="H751" s="123" t="s">
        <v>74</v>
      </c>
      <c r="I751" s="123"/>
      <c r="J751" s="123" t="s">
        <v>73</v>
      </c>
      <c r="K751" s="123" t="s">
        <v>87</v>
      </c>
      <c r="L751" s="123">
        <v>100</v>
      </c>
      <c r="M751" s="123">
        <v>16</v>
      </c>
      <c r="N751" s="123"/>
      <c r="O751" s="123"/>
      <c r="P751" s="122"/>
      <c r="Q751" s="111">
        <v>0.3840277777777778</v>
      </c>
      <c r="R751" s="110">
        <v>0.64374999999999993</v>
      </c>
      <c r="S751" s="58">
        <f>'INFORME DIARIO MAQUINARIA'!$R751-'INFORME DIARIO MAQUINARIA'!$Q751</f>
        <v>0.25972222222222213</v>
      </c>
      <c r="T751" s="100">
        <v>796.1</v>
      </c>
      <c r="U751" s="100">
        <v>799.6</v>
      </c>
      <c r="V751" s="121">
        <f>IF(U751-T751=0,"",U751-T751)</f>
        <v>3.5</v>
      </c>
      <c r="W751" s="100"/>
      <c r="X751" s="100"/>
      <c r="Y751" s="105"/>
      <c r="Z751" s="109">
        <v>0.39652777777777781</v>
      </c>
      <c r="AA751" s="109">
        <v>0.63124999999999998</v>
      </c>
      <c r="AB751" s="107">
        <f>'INFORME DIARIO MAQUINARIA'!$AA751-'INFORME DIARIO MAQUINARIA'!$Z751</f>
        <v>0.23472222222222217</v>
      </c>
      <c r="AC751" s="100"/>
      <c r="AD751" s="107"/>
      <c r="AE751" s="100"/>
      <c r="AF751" s="100">
        <v>796.5</v>
      </c>
      <c r="AG751" s="100">
        <v>799.5</v>
      </c>
      <c r="AH751" s="105">
        <f>IF(AG751-AF751=0,"",AG751-AF751)</f>
        <v>3</v>
      </c>
      <c r="AI751" s="100">
        <v>58</v>
      </c>
      <c r="AJ751" s="100"/>
      <c r="AK751" s="100">
        <v>33</v>
      </c>
      <c r="AL751" s="100">
        <v>24</v>
      </c>
      <c r="AM751" s="106">
        <f>IF((AK751+AJ751)-AL751=0,"",(AK751+AJ751)-AL751)</f>
        <v>9</v>
      </c>
      <c r="AN751" s="120">
        <f>IF(OR(AM751="",V751="",V751=0),"",ROUND(AM751/V751,2))</f>
        <v>2.57</v>
      </c>
      <c r="AO751" s="105"/>
      <c r="AP751" s="129"/>
      <c r="AQ751" s="100"/>
      <c r="AR751" s="104"/>
      <c r="AS751" s="100"/>
      <c r="AT751" s="100"/>
      <c r="AU751" s="100"/>
      <c r="AV751" s="100"/>
      <c r="AW751" s="100"/>
      <c r="AX751" s="100"/>
      <c r="AY751" s="100"/>
      <c r="AZ751" s="99"/>
    </row>
    <row r="752" spans="2:52" ht="51.75" customHeight="1" thickBot="1" x14ac:dyDescent="0.3">
      <c r="B752" s="141">
        <v>46325</v>
      </c>
      <c r="C752" s="140" t="s">
        <v>60</v>
      </c>
      <c r="D752" s="140">
        <v>1</v>
      </c>
      <c r="E752" s="140" t="s">
        <v>95</v>
      </c>
      <c r="F752" s="140" t="s">
        <v>113</v>
      </c>
      <c r="G752" s="140">
        <v>5</v>
      </c>
      <c r="H752" s="140" t="s">
        <v>112</v>
      </c>
      <c r="I752" s="140"/>
      <c r="J752" s="140" t="s">
        <v>92</v>
      </c>
      <c r="K752" s="140" t="s">
        <v>105</v>
      </c>
      <c r="L752" s="140"/>
      <c r="M752" s="140"/>
      <c r="N752" s="140">
        <v>1</v>
      </c>
      <c r="O752" s="140"/>
      <c r="P752" s="139"/>
      <c r="Q752" s="111">
        <v>0.34583333333333338</v>
      </c>
      <c r="R752" s="110">
        <v>0.65625</v>
      </c>
      <c r="S752" s="58">
        <f>'INFORME DIARIO MAQUINARIA'!$R752-'INFORME DIARIO MAQUINARIA'!$Q752</f>
        <v>0.31041666666666662</v>
      </c>
      <c r="T752" s="100">
        <v>379.9</v>
      </c>
      <c r="U752" s="100">
        <v>383.2</v>
      </c>
      <c r="V752" s="105">
        <f>IF(U752-T752=0,"",U752-T752)</f>
        <v>3.3000000000000114</v>
      </c>
      <c r="W752" s="100"/>
      <c r="X752" s="100"/>
      <c r="Y752" s="105"/>
      <c r="Z752" s="100"/>
      <c r="AA752" s="100"/>
      <c r="AB752" s="107">
        <f>'INFORME DIARIO MAQUINARIA'!$AA752-'INFORME DIARIO MAQUINARIA'!$Z752</f>
        <v>0</v>
      </c>
      <c r="AC752" s="100"/>
      <c r="AD752" s="107"/>
      <c r="AE752" s="100"/>
      <c r="AF752" s="100"/>
      <c r="AG752" s="100"/>
      <c r="AH752" s="105" t="str">
        <f>IF(AG752-AF752=0,"",AG752-AF752)</f>
        <v/>
      </c>
      <c r="AI752" s="100">
        <v>220</v>
      </c>
      <c r="AJ752" s="100"/>
      <c r="AK752" s="100">
        <v>128</v>
      </c>
      <c r="AL752" s="100">
        <v>110</v>
      </c>
      <c r="AM752" s="106">
        <f>IF((AK752+AJ752)-AL752=0,"",(AK752+AJ752)-AL752)</f>
        <v>18</v>
      </c>
      <c r="AN752" s="120">
        <f>IF(OR(AM752="",V752="",V752=0),"",ROUND(AM752/V752,2))</f>
        <v>5.45</v>
      </c>
      <c r="AO752" s="100"/>
      <c r="AP752" s="104"/>
      <c r="AQ752" s="100"/>
      <c r="AR752" s="104"/>
      <c r="AS752" s="100"/>
      <c r="AT752" s="100"/>
      <c r="AU752" s="100"/>
      <c r="AV752" s="100"/>
      <c r="AW752" s="100"/>
      <c r="AX752" s="100"/>
      <c r="AY752" s="100"/>
      <c r="AZ752" s="99"/>
    </row>
    <row r="753" spans="2:52" ht="61.5" customHeight="1" x14ac:dyDescent="0.25">
      <c r="B753" s="127">
        <v>46325</v>
      </c>
      <c r="C753" s="126" t="s">
        <v>60</v>
      </c>
      <c r="D753" s="126">
        <v>1</v>
      </c>
      <c r="E753" s="126" t="s">
        <v>86</v>
      </c>
      <c r="F753" s="126" t="s">
        <v>85</v>
      </c>
      <c r="G753" s="126">
        <v>14</v>
      </c>
      <c r="H753" s="126" t="s">
        <v>80</v>
      </c>
      <c r="I753" s="126"/>
      <c r="J753" s="126" t="s">
        <v>84</v>
      </c>
      <c r="K753" s="126" t="s">
        <v>78</v>
      </c>
      <c r="L753" s="126"/>
      <c r="M753" s="126"/>
      <c r="N753" s="126">
        <v>12</v>
      </c>
      <c r="O753" s="126">
        <v>144</v>
      </c>
      <c r="P753" s="125"/>
      <c r="Q753" s="111">
        <v>0.36736111111111108</v>
      </c>
      <c r="R753" s="110">
        <v>0.71736111111111101</v>
      </c>
      <c r="S753" s="58">
        <f>'INFORME DIARIO MAQUINARIA'!$R753-'INFORME DIARIO MAQUINARIA'!$Q753</f>
        <v>0.34999999999999992</v>
      </c>
      <c r="T753" s="100"/>
      <c r="U753" s="107"/>
      <c r="V753" s="100"/>
      <c r="W753" s="100">
        <v>22529</v>
      </c>
      <c r="X753" s="100">
        <v>22592</v>
      </c>
      <c r="Y753" s="105">
        <f>IF(X753-W753=0,"",X753-W753)</f>
        <v>63</v>
      </c>
      <c r="Z753" s="109">
        <v>0.37708333333333338</v>
      </c>
      <c r="AA753" s="109">
        <v>0.66666666666666663</v>
      </c>
      <c r="AB753" s="107">
        <f>'INFORME DIARIO MAQUINARIA'!$AA753-'INFORME DIARIO MAQUINARIA'!$Z753</f>
        <v>0.28958333333333325</v>
      </c>
      <c r="AC753" s="100"/>
      <c r="AD753" s="107"/>
      <c r="AE753" s="100"/>
      <c r="AF753" s="100">
        <v>22530</v>
      </c>
      <c r="AG753" s="100">
        <v>22562</v>
      </c>
      <c r="AH753" s="105">
        <f>IF(AG753-AF753=0,"",AG753-AF753)</f>
        <v>32</v>
      </c>
      <c r="AI753" s="100">
        <v>230</v>
      </c>
      <c r="AJ753" s="100">
        <v>60</v>
      </c>
      <c r="AK753" s="100">
        <v>175</v>
      </c>
      <c r="AL753" s="100">
        <v>185</v>
      </c>
      <c r="AM753" s="106">
        <f>IF((AK753+AJ753)-AL753=0,"",(AK753+AJ753)-AL753)</f>
        <v>50</v>
      </c>
      <c r="AN753" s="100"/>
      <c r="AO753" s="106">
        <f>IF(OR(Y753="",AM753="",AM753=0),"",ROUND(Y753/AM753,2))</f>
        <v>1.26</v>
      </c>
      <c r="AP753" s="106">
        <f>IF(OR(AM753="",Y753="",Y753=0),"",ROUND(AM753/Y753,2))</f>
        <v>0.79</v>
      </c>
      <c r="AQ753" s="100"/>
      <c r="AR753" s="104"/>
      <c r="AS753" s="100"/>
      <c r="AT753" s="104" t="s">
        <v>83</v>
      </c>
      <c r="AU753" s="100"/>
      <c r="AV753" s="100"/>
      <c r="AW753" s="100"/>
      <c r="AX753" s="100"/>
      <c r="AY753" s="100"/>
      <c r="AZ753" s="99"/>
    </row>
    <row r="754" spans="2:52" ht="51.75" customHeight="1" thickBot="1" x14ac:dyDescent="0.3">
      <c r="B754" s="124">
        <v>46325</v>
      </c>
      <c r="C754" s="123" t="s">
        <v>60</v>
      </c>
      <c r="D754" s="123">
        <v>1</v>
      </c>
      <c r="E754" s="123" t="s">
        <v>82</v>
      </c>
      <c r="F754" s="123" t="s">
        <v>81</v>
      </c>
      <c r="G754" s="123">
        <v>14</v>
      </c>
      <c r="H754" s="123" t="s">
        <v>80</v>
      </c>
      <c r="I754" s="123"/>
      <c r="J754" s="123" t="s">
        <v>84</v>
      </c>
      <c r="K754" s="123" t="s">
        <v>78</v>
      </c>
      <c r="L754" s="123"/>
      <c r="M754" s="123"/>
      <c r="N754" s="123">
        <v>12</v>
      </c>
      <c r="O754" s="123">
        <v>144</v>
      </c>
      <c r="P754" s="122"/>
      <c r="Q754" s="111">
        <v>0.36736111111111108</v>
      </c>
      <c r="R754" s="110">
        <v>0.71111111111111114</v>
      </c>
      <c r="S754" s="58">
        <f>'INFORME DIARIO MAQUINARIA'!$R754-'INFORME DIARIO MAQUINARIA'!$Q754</f>
        <v>0.34375000000000006</v>
      </c>
      <c r="T754" s="100"/>
      <c r="U754" s="107"/>
      <c r="V754" s="100"/>
      <c r="W754" s="100">
        <v>23435</v>
      </c>
      <c r="X754" s="100">
        <v>23501</v>
      </c>
      <c r="Y754" s="105">
        <f>IF(X754-W754=0,"",X754-W754)</f>
        <v>66</v>
      </c>
      <c r="Z754" s="109">
        <v>0.375</v>
      </c>
      <c r="AA754" s="109">
        <v>0.66875000000000007</v>
      </c>
      <c r="AB754" s="108">
        <f>'INFORME DIARIO MAQUINARIA'!$AA754-'INFORME DIARIO MAQUINARIA'!$Z754</f>
        <v>0.29375000000000007</v>
      </c>
      <c r="AC754" s="100"/>
      <c r="AD754" s="107"/>
      <c r="AE754" s="100"/>
      <c r="AF754" s="100">
        <v>23436</v>
      </c>
      <c r="AG754" s="100">
        <v>23470</v>
      </c>
      <c r="AH754" s="105">
        <f>IF(AG754-AF754=0,"",AG754-AF754)</f>
        <v>34</v>
      </c>
      <c r="AI754" s="106">
        <v>240</v>
      </c>
      <c r="AJ754" s="100">
        <v>60</v>
      </c>
      <c r="AK754" s="100">
        <v>195</v>
      </c>
      <c r="AL754" s="100">
        <v>205</v>
      </c>
      <c r="AM754" s="106">
        <f>IF((AK754+AJ754)-AL754=0,"",(AK754+AJ754)-AL754)</f>
        <v>50</v>
      </c>
      <c r="AN754" s="100"/>
      <c r="AO754" s="105">
        <f>IF(OR(Y754="",AM754="",AM754=0),"",ROUND(Y754/AM754,2))</f>
        <v>1.32</v>
      </c>
      <c r="AP754" s="105">
        <f>IF(OR(AM754="",Y754="",Y754=0),"",ROUND(AM754/Y754,2))</f>
        <v>0.76</v>
      </c>
      <c r="AQ754" s="100"/>
      <c r="AR754" s="104"/>
      <c r="AS754" s="100"/>
      <c r="AT754" s="104" t="s">
        <v>111</v>
      </c>
      <c r="AU754" s="100"/>
      <c r="AV754" s="100"/>
      <c r="AW754" s="100"/>
      <c r="AX754" s="100"/>
      <c r="AY754" s="100"/>
      <c r="AZ754" s="99"/>
    </row>
    <row r="755" spans="2:52" ht="51.75" customHeight="1" thickBot="1" x14ac:dyDescent="0.3">
      <c r="B755" s="138">
        <v>46328</v>
      </c>
      <c r="C755" s="137" t="s">
        <v>110</v>
      </c>
      <c r="D755" s="137"/>
      <c r="E755" s="137"/>
      <c r="F755" s="137"/>
      <c r="G755" s="137"/>
      <c r="H755" s="137"/>
      <c r="I755" s="137"/>
      <c r="J755" s="137"/>
      <c r="K755" s="137" t="s">
        <v>109</v>
      </c>
      <c r="L755" s="131"/>
      <c r="M755" s="131"/>
      <c r="N755" s="131"/>
      <c r="O755" s="131"/>
      <c r="P755" s="130"/>
      <c r="Q755" s="111"/>
      <c r="R755" s="110"/>
      <c r="T755" s="100"/>
      <c r="U755" s="107"/>
      <c r="V755" s="100"/>
      <c r="W755" s="100"/>
      <c r="X755" s="100"/>
      <c r="Y755" s="105"/>
      <c r="Z755" s="109"/>
      <c r="AA755" s="109"/>
      <c r="AB755" s="108"/>
      <c r="AC755" s="100"/>
      <c r="AD755" s="107"/>
      <c r="AE755" s="100"/>
      <c r="AF755" s="100"/>
      <c r="AG755" s="100"/>
      <c r="AH755" s="105"/>
      <c r="AI755" s="105"/>
      <c r="AJ755" s="100"/>
      <c r="AK755" s="100"/>
      <c r="AL755" s="100"/>
      <c r="AM755" s="105"/>
      <c r="AN755" s="100"/>
      <c r="AO755" s="105"/>
      <c r="AP755" s="136"/>
      <c r="AQ755" s="100"/>
      <c r="AR755" s="104"/>
      <c r="AS755" s="100"/>
      <c r="AT755" s="104"/>
      <c r="AU755" s="100"/>
      <c r="AV755" s="100"/>
      <c r="AW755" s="100"/>
      <c r="AX755" s="100"/>
      <c r="AY755" s="100"/>
      <c r="AZ755" s="99"/>
    </row>
    <row r="756" spans="2:52" ht="55.5" customHeight="1" x14ac:dyDescent="0.25">
      <c r="B756" s="135">
        <v>46329</v>
      </c>
      <c r="C756" s="134" t="s">
        <v>59</v>
      </c>
      <c r="D756" s="134">
        <v>1</v>
      </c>
      <c r="E756" s="134" t="s">
        <v>82</v>
      </c>
      <c r="F756" s="134" t="s">
        <v>81</v>
      </c>
      <c r="G756" s="134">
        <v>14</v>
      </c>
      <c r="H756" s="134" t="s">
        <v>80</v>
      </c>
      <c r="I756" s="134"/>
      <c r="J756" s="134" t="s">
        <v>84</v>
      </c>
      <c r="K756" s="134" t="s">
        <v>108</v>
      </c>
      <c r="L756" s="134"/>
      <c r="M756" s="134"/>
      <c r="N756" s="134"/>
      <c r="O756" s="134"/>
      <c r="P756" s="133"/>
      <c r="Q756" s="111">
        <v>0.41666666666666669</v>
      </c>
      <c r="R756" s="110">
        <v>0.68541666666666667</v>
      </c>
      <c r="S756" s="58">
        <f>'INFORME DIARIO MAQUINARIA'!$R756-'INFORME DIARIO MAQUINARIA'!$Q756</f>
        <v>0.26874999999999999</v>
      </c>
      <c r="T756" s="100"/>
      <c r="U756" s="107"/>
      <c r="V756" s="100"/>
      <c r="W756" s="100">
        <v>23501</v>
      </c>
      <c r="X756" s="100">
        <v>23536</v>
      </c>
      <c r="Y756" s="105">
        <f>IF(X756-W756=0,"",X756-W756)</f>
        <v>35</v>
      </c>
      <c r="Z756" s="109">
        <v>0.47291666666666665</v>
      </c>
      <c r="AA756" s="109">
        <v>0.67708333333333337</v>
      </c>
      <c r="AB756" s="108">
        <f>'INFORME DIARIO MAQUINARIA'!$AA756-'INFORME DIARIO MAQUINARIA'!$Z756</f>
        <v>0.20416666666666672</v>
      </c>
      <c r="AC756" s="100"/>
      <c r="AD756" s="107"/>
      <c r="AE756" s="100"/>
      <c r="AF756" s="100">
        <v>23533</v>
      </c>
      <c r="AG756" s="100">
        <v>23533</v>
      </c>
      <c r="AH756" s="105" t="str">
        <f>IF(AG756-AF756=0,"",AG756-AF756)</f>
        <v/>
      </c>
      <c r="AI756" s="106">
        <v>240</v>
      </c>
      <c r="AJ756" s="100"/>
      <c r="AK756" s="100">
        <v>205</v>
      </c>
      <c r="AL756" s="100">
        <v>197</v>
      </c>
      <c r="AM756" s="106">
        <f>IF((AK756+AJ756)-AL756=0,"",(AK756+AJ756)-AL756)</f>
        <v>8</v>
      </c>
      <c r="AN756" s="100"/>
      <c r="AO756" s="105">
        <f>IF(OR(Y756="",AM756="",AM756=0),"",ROUND(Y756/AM756,2))</f>
        <v>4.38</v>
      </c>
      <c r="AP756" s="105">
        <f>IF(OR(AM756="",Y756="",Y756=0),"",ROUND(AM756/Y756,2))</f>
        <v>0.23</v>
      </c>
      <c r="AQ756" s="100"/>
      <c r="AR756" s="104"/>
      <c r="AS756" s="100"/>
      <c r="AT756" s="100"/>
      <c r="AU756" s="100"/>
      <c r="AV756" s="100"/>
      <c r="AW756" s="100"/>
      <c r="AX756" s="100"/>
      <c r="AY756" s="100"/>
      <c r="AZ756" s="99"/>
    </row>
    <row r="757" spans="2:52" ht="45" customHeight="1" thickBot="1" x14ac:dyDescent="0.3">
      <c r="B757" s="124">
        <v>46329</v>
      </c>
      <c r="C757" s="123" t="s">
        <v>59</v>
      </c>
      <c r="D757" s="123">
        <v>1</v>
      </c>
      <c r="E757" s="123" t="s">
        <v>86</v>
      </c>
      <c r="F757" s="123" t="s">
        <v>85</v>
      </c>
      <c r="G757" s="123">
        <v>14</v>
      </c>
      <c r="H757" s="123" t="s">
        <v>80</v>
      </c>
      <c r="I757" s="123"/>
      <c r="J757" s="123" t="s">
        <v>84</v>
      </c>
      <c r="K757" s="123" t="s">
        <v>78</v>
      </c>
      <c r="L757" s="123"/>
      <c r="M757" s="123"/>
      <c r="N757" s="123">
        <v>0</v>
      </c>
      <c r="O757" s="123"/>
      <c r="P757" s="122"/>
      <c r="Q757" s="111">
        <v>0.41666666666666669</v>
      </c>
      <c r="R757" s="110">
        <v>0.67708333333333337</v>
      </c>
      <c r="S757" s="58">
        <f>'INFORME DIARIO MAQUINARIA'!$R757-'INFORME DIARIO MAQUINARIA'!$Q757</f>
        <v>0.26041666666666669</v>
      </c>
      <c r="T757" s="100"/>
      <c r="U757" s="107"/>
      <c r="V757" s="100"/>
      <c r="W757" s="100">
        <v>22592</v>
      </c>
      <c r="X757" s="100">
        <v>22628</v>
      </c>
      <c r="Y757" s="105">
        <f>IF(X757-W757=0,"",X757-W757)</f>
        <v>36</v>
      </c>
      <c r="Z757" s="100"/>
      <c r="AA757" s="100"/>
      <c r="AB757" s="107">
        <f>'INFORME DIARIO MAQUINARIA'!$AA757-'INFORME DIARIO MAQUINARIA'!$Z757</f>
        <v>0</v>
      </c>
      <c r="AC757" s="100"/>
      <c r="AD757" s="107"/>
      <c r="AE757" s="100"/>
      <c r="AF757" s="100">
        <v>22592</v>
      </c>
      <c r="AG757" s="100">
        <v>22627</v>
      </c>
      <c r="AH757" s="105">
        <f>IF(AG757-AF757=0,"",AG757-AF757)</f>
        <v>35</v>
      </c>
      <c r="AI757" s="100">
        <v>240</v>
      </c>
      <c r="AJ757" s="100"/>
      <c r="AK757" s="100">
        <v>185</v>
      </c>
      <c r="AL757" s="100">
        <v>177</v>
      </c>
      <c r="AM757" s="106">
        <f>IF((AK757+AJ757)-AL757=0,"",(AK757+AJ757)-AL757)</f>
        <v>8</v>
      </c>
      <c r="AN757" s="100"/>
      <c r="AO757" s="106">
        <f>IF(OR(Y757="",AM757="",AM757=0),"",ROUND(Y757/AM757,2))</f>
        <v>4.5</v>
      </c>
      <c r="AP757" s="106">
        <f>IF(OR(AM757="",Y757="",Y757=0),"",ROUND(AM757/Y757,2))</f>
        <v>0.22</v>
      </c>
      <c r="AQ757" s="100"/>
      <c r="AR757" s="104"/>
      <c r="AS757" s="100"/>
      <c r="AT757" s="100"/>
      <c r="AU757" s="100"/>
      <c r="AV757" s="100"/>
      <c r="AW757" s="100"/>
      <c r="AX757" s="100"/>
      <c r="AY757" s="100"/>
      <c r="AZ757" s="99"/>
    </row>
    <row r="758" spans="2:52" ht="51.75" customHeight="1" x14ac:dyDescent="0.25">
      <c r="B758" s="119">
        <v>46329</v>
      </c>
      <c r="C758" s="118" t="s">
        <v>59</v>
      </c>
      <c r="D758" s="118">
        <v>1</v>
      </c>
      <c r="E758" s="118" t="s">
        <v>89</v>
      </c>
      <c r="F758" s="118" t="s">
        <v>88</v>
      </c>
      <c r="G758" s="118">
        <v>11</v>
      </c>
      <c r="H758" s="118" t="s">
        <v>74</v>
      </c>
      <c r="I758" s="118"/>
      <c r="J758" s="118" t="s">
        <v>73</v>
      </c>
      <c r="K758" s="118" t="s">
        <v>87</v>
      </c>
      <c r="L758" s="118"/>
      <c r="M758" s="118">
        <v>16</v>
      </c>
      <c r="N758" s="118"/>
      <c r="O758" s="118"/>
      <c r="P758" s="117"/>
      <c r="Q758" s="111">
        <v>0.5625</v>
      </c>
      <c r="R758" s="110">
        <v>0.79166666666666663</v>
      </c>
      <c r="S758" s="58">
        <f>'INFORME DIARIO MAQUINARIA'!$R758-'INFORME DIARIO MAQUINARIA'!$Q758</f>
        <v>0.22916666666666663</v>
      </c>
      <c r="T758" s="100">
        <v>799.6</v>
      </c>
      <c r="U758" s="100">
        <v>803.7</v>
      </c>
      <c r="V758" s="121">
        <f>IF(U758-T758=0,"",U758-T758)</f>
        <v>4.1000000000000227</v>
      </c>
      <c r="W758" s="100"/>
      <c r="X758" s="100"/>
      <c r="Y758" s="105"/>
      <c r="Z758" s="109">
        <v>0.58680555555555558</v>
      </c>
      <c r="AA758" s="109">
        <v>0.77430555555555547</v>
      </c>
      <c r="AB758" s="107">
        <f>'INFORME DIARIO MAQUINARIA'!$AA758-'INFORME DIARIO MAQUINARIA'!$Z758</f>
        <v>0.18749999999999989</v>
      </c>
      <c r="AC758" s="100"/>
      <c r="AD758" s="107"/>
      <c r="AE758" s="100"/>
      <c r="AF758" s="100">
        <v>800</v>
      </c>
      <c r="AG758" s="100">
        <v>803.5</v>
      </c>
      <c r="AH758" s="105">
        <f>IF(AG758-AF758=0,"",AG758-AF758)</f>
        <v>3.5</v>
      </c>
      <c r="AI758" s="100">
        <v>58</v>
      </c>
      <c r="AJ758" s="100">
        <v>37</v>
      </c>
      <c r="AK758" s="100">
        <v>24</v>
      </c>
      <c r="AL758" s="100">
        <v>42</v>
      </c>
      <c r="AM758" s="106">
        <f>IF((AK758+AJ758)-AL758=0,"",(AK758+AJ758)-AL758)</f>
        <v>19</v>
      </c>
      <c r="AN758" s="120">
        <f>IF(OR(AM758="",V758="",V758=0),"",ROUND(AM758/V758,2))</f>
        <v>4.63</v>
      </c>
      <c r="AO758" s="100"/>
      <c r="AP758" s="104"/>
      <c r="AQ758" s="100"/>
      <c r="AR758" s="104"/>
      <c r="AS758" s="100"/>
      <c r="AT758" s="100"/>
      <c r="AU758" s="100"/>
      <c r="AV758" s="100"/>
      <c r="AW758" s="100"/>
      <c r="AX758" s="100"/>
      <c r="AY758" s="100"/>
      <c r="AZ758" s="99"/>
    </row>
    <row r="759" spans="2:52" ht="51.75" customHeight="1" thickBot="1" x14ac:dyDescent="0.3">
      <c r="B759" s="124">
        <v>46329</v>
      </c>
      <c r="C759" s="123" t="s">
        <v>59</v>
      </c>
      <c r="D759" s="123">
        <v>1</v>
      </c>
      <c r="E759" s="123" t="s">
        <v>76</v>
      </c>
      <c r="F759" s="123" t="s">
        <v>75</v>
      </c>
      <c r="G759" s="123">
        <v>11</v>
      </c>
      <c r="H759" s="123" t="s">
        <v>74</v>
      </c>
      <c r="I759" s="123"/>
      <c r="J759" s="123" t="s">
        <v>73</v>
      </c>
      <c r="K759" s="123" t="s">
        <v>107</v>
      </c>
      <c r="L759" s="123">
        <v>100</v>
      </c>
      <c r="M759" s="123"/>
      <c r="N759" s="123">
        <v>2</v>
      </c>
      <c r="O759" s="123">
        <v>16</v>
      </c>
      <c r="P759" s="122"/>
      <c r="Q759" s="111">
        <v>0.5625</v>
      </c>
      <c r="R759" s="110">
        <v>0.79166666666666663</v>
      </c>
      <c r="S759" s="58">
        <f>'INFORME DIARIO MAQUINARIA'!$R759-'INFORME DIARIO MAQUINARIA'!$Q759</f>
        <v>0.22916666666666663</v>
      </c>
      <c r="T759" s="100"/>
      <c r="U759" s="107"/>
      <c r="V759" s="100"/>
      <c r="W759" s="100">
        <v>272773</v>
      </c>
      <c r="X759" s="100">
        <v>272815</v>
      </c>
      <c r="Y759" s="105">
        <f>IF(X759-W759=0,"",X759-W759)</f>
        <v>42</v>
      </c>
      <c r="Z759" s="109">
        <v>0.58680555555555558</v>
      </c>
      <c r="AA759" s="109">
        <v>0.77430555555555547</v>
      </c>
      <c r="AB759" s="107">
        <f>'INFORME DIARIO MAQUINARIA'!$AA759-'INFORME DIARIO MAQUINARIA'!$Z759</f>
        <v>0.18749999999999989</v>
      </c>
      <c r="AC759" s="100"/>
      <c r="AD759" s="107"/>
      <c r="AE759" s="100"/>
      <c r="AF759" s="100">
        <v>272777</v>
      </c>
      <c r="AG759" s="100">
        <v>272811</v>
      </c>
      <c r="AH759" s="105">
        <f>IF(AG759-AF759=0,"",AG759-AF759)</f>
        <v>34</v>
      </c>
      <c r="AI759" s="100">
        <v>220</v>
      </c>
      <c r="AJ759" s="100">
        <v>70</v>
      </c>
      <c r="AK759" s="100">
        <v>60</v>
      </c>
      <c r="AL759" s="100">
        <v>125</v>
      </c>
      <c r="AM759" s="105">
        <f>IF((AK759+AJ759)-AL759=0,"",(AK759+AJ759)-AL759)</f>
        <v>5</v>
      </c>
      <c r="AN759" s="100"/>
      <c r="AO759" s="105">
        <f>IF(OR(Y759="",AM759="",AM759=0),"",ROUND(Y759/AM759,2))</f>
        <v>8.4</v>
      </c>
      <c r="AP759" s="105">
        <f>IF(OR(AM759="",Y759="",Y759=0),"",ROUND(AM759/Y759,2))</f>
        <v>0.12</v>
      </c>
      <c r="AQ759" s="100"/>
      <c r="AR759" s="104"/>
      <c r="AS759" s="100"/>
      <c r="AT759" s="100"/>
      <c r="AU759" s="100"/>
      <c r="AV759" s="100"/>
      <c r="AW759" s="100"/>
      <c r="AX759" s="100"/>
      <c r="AY759" s="100"/>
      <c r="AZ759" s="99"/>
    </row>
    <row r="760" spans="2:52" ht="51.75" customHeight="1" thickBot="1" x14ac:dyDescent="0.3">
      <c r="B760" s="132">
        <v>46329</v>
      </c>
      <c r="C760" s="131" t="s">
        <v>59</v>
      </c>
      <c r="D760" s="131">
        <v>1</v>
      </c>
      <c r="E760" s="131" t="s">
        <v>95</v>
      </c>
      <c r="F760" s="131" t="s">
        <v>94</v>
      </c>
      <c r="G760" s="131">
        <v>5</v>
      </c>
      <c r="H760" s="131" t="s">
        <v>106</v>
      </c>
      <c r="I760" s="131"/>
      <c r="J760" s="131" t="s">
        <v>92</v>
      </c>
      <c r="K760" s="131" t="s">
        <v>105</v>
      </c>
      <c r="L760" s="131"/>
      <c r="M760" s="131"/>
      <c r="N760" s="131">
        <v>1</v>
      </c>
      <c r="O760" s="131"/>
      <c r="P760" s="130"/>
      <c r="Q760" s="111">
        <v>0.43055555555555558</v>
      </c>
      <c r="R760" s="110">
        <v>0.64097222222222217</v>
      </c>
      <c r="S760" s="58">
        <f>'INFORME DIARIO MAQUINARIA'!$R760-'INFORME DIARIO MAQUINARIA'!$Q760</f>
        <v>0.21041666666666659</v>
      </c>
      <c r="T760" s="100">
        <v>383.2</v>
      </c>
      <c r="U760" s="100">
        <v>386</v>
      </c>
      <c r="V760" s="105">
        <f>IF(U760-T760=0,"",U760-T760)</f>
        <v>2.8000000000000114</v>
      </c>
      <c r="W760" s="100"/>
      <c r="X760" s="100"/>
      <c r="Y760" s="105" t="str">
        <f>IF(X760-W760=0,"",X760-W760)</f>
        <v/>
      </c>
      <c r="Z760" s="100"/>
      <c r="AA760" s="100"/>
      <c r="AB760" s="107">
        <f>'INFORME DIARIO MAQUINARIA'!$AA760-'INFORME DIARIO MAQUINARIA'!$Z760</f>
        <v>0</v>
      </c>
      <c r="AC760" s="100"/>
      <c r="AD760" s="107"/>
      <c r="AE760" s="100"/>
      <c r="AF760" s="100"/>
      <c r="AG760" s="100"/>
      <c r="AH760" s="105" t="str">
        <f>IF(AG760-AF760=0,"",AG760-AF760)</f>
        <v/>
      </c>
      <c r="AI760" s="100">
        <v>220</v>
      </c>
      <c r="AJ760" s="100"/>
      <c r="AK760" s="100">
        <v>110</v>
      </c>
      <c r="AL760" s="100">
        <v>100</v>
      </c>
      <c r="AM760" s="106">
        <f>IF((AK760+AJ760)-AL760=0,"",(AK760+AJ760)-AL760)</f>
        <v>10</v>
      </c>
      <c r="AN760" s="120">
        <f>IF(OR(AM760="",V760="",V760=0),"",ROUND(AM760/V760,2))</f>
        <v>3.57</v>
      </c>
      <c r="AO760" s="105" t="str">
        <f>IF(OR(Y760="",AM760="",AM760=0),"",ROUND(Y760/AM760,2))</f>
        <v/>
      </c>
      <c r="AP760" s="105" t="str">
        <f>IF(OR(AM760="",Y760="",Y760=0),"",ROUND(AM760/Y760,2))</f>
        <v/>
      </c>
      <c r="AQ760" s="100"/>
      <c r="AR760" s="104"/>
      <c r="AS760" s="100"/>
      <c r="AT760" s="100"/>
      <c r="AU760" s="100"/>
      <c r="AV760" s="100"/>
      <c r="AW760" s="100"/>
      <c r="AX760" s="100"/>
      <c r="AY760" s="100"/>
      <c r="AZ760" s="99"/>
    </row>
    <row r="761" spans="2:52" ht="84.75" customHeight="1" x14ac:dyDescent="0.25">
      <c r="B761" s="127">
        <v>46330</v>
      </c>
      <c r="C761" s="126" t="s">
        <v>57</v>
      </c>
      <c r="D761" s="126">
        <v>1</v>
      </c>
      <c r="E761" s="126" t="s">
        <v>104</v>
      </c>
      <c r="F761" s="126" t="s">
        <v>103</v>
      </c>
      <c r="G761" s="126"/>
      <c r="H761" s="126" t="s">
        <v>97</v>
      </c>
      <c r="I761" s="126"/>
      <c r="J761" s="126" t="s">
        <v>97</v>
      </c>
      <c r="K761" s="126" t="s">
        <v>102</v>
      </c>
      <c r="L761" s="126"/>
      <c r="M761" s="126">
        <v>12</v>
      </c>
      <c r="N761" s="126"/>
      <c r="O761" s="126"/>
      <c r="P761" s="125"/>
      <c r="Q761" s="111">
        <v>0.59375</v>
      </c>
      <c r="R761" s="110">
        <v>0.60972222222222217</v>
      </c>
      <c r="S761" s="58">
        <f>'INFORME DIARIO MAQUINARIA'!$R761-'INFORME DIARIO MAQUINARIA'!$Q761</f>
        <v>1.5972222222222165E-2</v>
      </c>
      <c r="T761" s="100">
        <v>2922.7</v>
      </c>
      <c r="U761" s="100">
        <v>2923.1</v>
      </c>
      <c r="V761" s="105">
        <f>IF(U761-T761=0,"",U761-T761)</f>
        <v>0.40000000000009095</v>
      </c>
      <c r="W761" s="100"/>
      <c r="X761" s="100"/>
      <c r="Y761" s="105" t="str">
        <f>IF(X761-W761=0,"",X761-W761)</f>
        <v/>
      </c>
      <c r="Z761" s="100"/>
      <c r="AA761" s="100"/>
      <c r="AB761" s="107">
        <f>'INFORME DIARIO MAQUINARIA'!$AA761-'INFORME DIARIO MAQUINARIA'!$Z761</f>
        <v>0</v>
      </c>
      <c r="AC761" s="100"/>
      <c r="AD761" s="107"/>
      <c r="AE761" s="100"/>
      <c r="AF761" s="100"/>
      <c r="AG761" s="100"/>
      <c r="AH761" s="105" t="str">
        <f>IF(AG761-AF761=0,"",AG761-AF761)</f>
        <v/>
      </c>
      <c r="AI761" s="100">
        <v>165</v>
      </c>
      <c r="AJ761" s="100">
        <v>20</v>
      </c>
      <c r="AK761" s="100">
        <v>45</v>
      </c>
      <c r="AL761" s="100">
        <v>62</v>
      </c>
      <c r="AM761" s="106">
        <f>IF((AK761+AJ761)-AL761=0,"",(AK761+AJ761)-AL761)</f>
        <v>3</v>
      </c>
      <c r="AN761" s="120">
        <f>IF(OR(AM761="",V761="",V761=0),"",ROUND(AM761/V761,2))</f>
        <v>7.5</v>
      </c>
      <c r="AO761" s="105" t="str">
        <f>IF(OR(Y761="",AM761="",AM761=0),"",ROUND(Y761/AM761,2))</f>
        <v/>
      </c>
      <c r="AP761" s="105" t="str">
        <f>IF(OR(AM761="",Y761="",Y761=0),"",ROUND(AM761/Y761,2))</f>
        <v/>
      </c>
      <c r="AQ761" s="100"/>
      <c r="AR761" s="104"/>
      <c r="AS761" s="129" t="str">
        <f>IFERROR(IF(OR(V761="",AE761="",V761&lt;=0,AE761&lt;0),"",AE761/V761),"")</f>
        <v/>
      </c>
      <c r="AT761" s="100" t="s">
        <v>101</v>
      </c>
      <c r="AU761" s="100"/>
      <c r="AV761" s="100"/>
      <c r="AW761" s="100"/>
      <c r="AX761" s="100"/>
      <c r="AY761" s="100"/>
      <c r="AZ761" s="99"/>
    </row>
    <row r="762" spans="2:52" ht="51.75" customHeight="1" thickBot="1" x14ac:dyDescent="0.3">
      <c r="B762" s="124">
        <v>46330</v>
      </c>
      <c r="C762" s="123" t="s">
        <v>57</v>
      </c>
      <c r="D762" s="123">
        <v>1</v>
      </c>
      <c r="E762" s="123" t="s">
        <v>100</v>
      </c>
      <c r="F762" s="123" t="s">
        <v>99</v>
      </c>
      <c r="G762" s="123">
        <v>6</v>
      </c>
      <c r="H762" s="123" t="s">
        <v>98</v>
      </c>
      <c r="I762" s="123"/>
      <c r="J762" s="123" t="s">
        <v>97</v>
      </c>
      <c r="K762" s="123" t="s">
        <v>96</v>
      </c>
      <c r="L762" s="123"/>
      <c r="M762" s="123"/>
      <c r="N762" s="123">
        <v>1</v>
      </c>
      <c r="O762" s="123">
        <v>12</v>
      </c>
      <c r="P762" s="122"/>
      <c r="Q762" s="111">
        <v>0.59791666666666665</v>
      </c>
      <c r="R762" s="110">
        <v>0.65</v>
      </c>
      <c r="S762" s="58">
        <f>'INFORME DIARIO MAQUINARIA'!$R762-'INFORME DIARIO MAQUINARIA'!$Q762</f>
        <v>5.208333333333337E-2</v>
      </c>
      <c r="T762" s="100"/>
      <c r="U762" s="100"/>
      <c r="V762" s="105"/>
      <c r="W762" s="100">
        <v>19772</v>
      </c>
      <c r="X762" s="100">
        <v>19792</v>
      </c>
      <c r="Y762" s="105">
        <f>IF(X762-W762=0,"",X762-W762)</f>
        <v>20</v>
      </c>
      <c r="Z762" s="109">
        <v>0.62708333333333333</v>
      </c>
      <c r="AA762" s="109">
        <v>0.62847222222222221</v>
      </c>
      <c r="AB762" s="107">
        <f>'INFORME DIARIO MAQUINARIA'!$AA762-'INFORME DIARIO MAQUINARIA'!$Z762</f>
        <v>1.388888888888884E-3</v>
      </c>
      <c r="AC762" s="100"/>
      <c r="AD762" s="107"/>
      <c r="AE762" s="100"/>
      <c r="AF762" s="100">
        <v>19781</v>
      </c>
      <c r="AG762" s="100">
        <v>19781</v>
      </c>
      <c r="AH762" s="105" t="str">
        <f>IF(AG762-AF762=0,"",AG762-AF762)</f>
        <v/>
      </c>
      <c r="AI762" s="100">
        <v>240</v>
      </c>
      <c r="AJ762" s="100"/>
      <c r="AK762" s="100">
        <v>115</v>
      </c>
      <c r="AL762" s="100">
        <v>105</v>
      </c>
      <c r="AM762" s="106">
        <f>IF((AK762+AJ762)-AL762=0,"",(AK762+AJ762)-AL762)</f>
        <v>10</v>
      </c>
      <c r="AN762" s="120" t="str">
        <f>IF(OR(AM762="",V762="",V762=0),"",ROUND(AM762/V762,2))</f>
        <v/>
      </c>
      <c r="AO762" s="105">
        <f>IF(OR(Y762="",AM762="",AM762=0),"",ROUND(Y762/AM762,2))</f>
        <v>2</v>
      </c>
      <c r="AP762" s="105">
        <f>IF(OR(AM762="",Y762="",Y762=0),"",ROUND(AM762/Y762,2))</f>
        <v>0.5</v>
      </c>
      <c r="AQ762" s="100"/>
      <c r="AR762" s="104"/>
      <c r="AS762" s="100"/>
      <c r="AT762" s="100"/>
      <c r="AU762" s="100"/>
      <c r="AV762" s="100"/>
      <c r="AW762" s="100"/>
      <c r="AX762" s="100"/>
      <c r="AY762" s="100"/>
      <c r="AZ762" s="99"/>
    </row>
    <row r="763" spans="2:52" ht="69.75" customHeight="1" thickBot="1" x14ac:dyDescent="0.3">
      <c r="B763" s="128">
        <v>46330</v>
      </c>
      <c r="C763" s="118" t="s">
        <v>57</v>
      </c>
      <c r="D763" s="118">
        <v>1</v>
      </c>
      <c r="E763" s="118" t="s">
        <v>95</v>
      </c>
      <c r="F763" s="118" t="s">
        <v>94</v>
      </c>
      <c r="G763" s="118">
        <v>5</v>
      </c>
      <c r="H763" s="118" t="s">
        <v>93</v>
      </c>
      <c r="I763" s="118"/>
      <c r="J763" s="118" t="s">
        <v>92</v>
      </c>
      <c r="K763" s="118" t="s">
        <v>91</v>
      </c>
      <c r="L763" s="118"/>
      <c r="M763" s="118"/>
      <c r="N763" s="118">
        <v>2</v>
      </c>
      <c r="O763" s="118"/>
      <c r="P763" s="117"/>
      <c r="Q763" s="111">
        <v>0.33680555555555558</v>
      </c>
      <c r="R763" s="110">
        <v>0.9506944444444444</v>
      </c>
      <c r="S763" s="58">
        <f>'INFORME DIARIO MAQUINARIA'!$R763-'INFORME DIARIO MAQUINARIA'!$Q763</f>
        <v>0.61388888888888882</v>
      </c>
      <c r="T763" s="100">
        <v>386</v>
      </c>
      <c r="U763" s="100">
        <v>388.8</v>
      </c>
      <c r="V763" s="105">
        <f>IF(U763-T763=0,"",U763-T763)</f>
        <v>2.8000000000000114</v>
      </c>
      <c r="W763" s="100"/>
      <c r="X763" s="100"/>
      <c r="Y763" s="105" t="str">
        <f>IF(X763-W763=0,"",X763-W763)</f>
        <v/>
      </c>
      <c r="Z763" s="100"/>
      <c r="AA763" s="100"/>
      <c r="AB763" s="107">
        <f>'INFORME DIARIO MAQUINARIA'!$AA763-'INFORME DIARIO MAQUINARIA'!$Z763</f>
        <v>0</v>
      </c>
      <c r="AC763" s="100"/>
      <c r="AD763" s="107"/>
      <c r="AE763" s="100"/>
      <c r="AF763" s="100"/>
      <c r="AG763" s="100"/>
      <c r="AH763" s="105" t="str">
        <f>IF(AG763-AF763=0,"",AG763-AF763)</f>
        <v/>
      </c>
      <c r="AI763" s="100">
        <v>220</v>
      </c>
      <c r="AJ763" s="100"/>
      <c r="AK763" s="100">
        <v>100</v>
      </c>
      <c r="AL763" s="100">
        <v>81</v>
      </c>
      <c r="AM763" s="106">
        <f>IF((AK763+AJ763)-AL763=0,"",(AK763+AJ763)-AL763)</f>
        <v>19</v>
      </c>
      <c r="AN763" s="120">
        <f>IF(OR(AM763="",V763="",V763=0),"",ROUND(AM763/V763,2))</f>
        <v>6.79</v>
      </c>
      <c r="AO763" s="105" t="str">
        <f>IF(OR(Y763="",AM763="",AM763=0),"",ROUND(Y763/AM763,2))</f>
        <v/>
      </c>
      <c r="AP763" s="105" t="str">
        <f>IF(OR(AM763="",Y763="",Y763=0),"",ROUND(AM763/Y763,2))</f>
        <v/>
      </c>
      <c r="AQ763" s="100"/>
      <c r="AR763" s="104"/>
      <c r="AS763" s="100"/>
      <c r="AT763" s="100"/>
      <c r="AU763" s="100"/>
      <c r="AV763" s="100"/>
      <c r="AW763" s="100"/>
      <c r="AX763" s="100"/>
      <c r="AY763" s="100"/>
      <c r="AZ763" s="99"/>
    </row>
    <row r="764" spans="2:52" ht="51.75" customHeight="1" x14ac:dyDescent="0.25">
      <c r="B764" s="127">
        <v>46330</v>
      </c>
      <c r="C764" s="126" t="s">
        <v>57</v>
      </c>
      <c r="D764" s="126">
        <v>1</v>
      </c>
      <c r="E764" s="126" t="s">
        <v>76</v>
      </c>
      <c r="F764" s="126" t="s">
        <v>75</v>
      </c>
      <c r="G764" s="126">
        <v>11</v>
      </c>
      <c r="H764" s="126" t="s">
        <v>74</v>
      </c>
      <c r="I764" s="126"/>
      <c r="J764" s="126" t="s">
        <v>73</v>
      </c>
      <c r="K764" s="126" t="s">
        <v>90</v>
      </c>
      <c r="L764" s="126"/>
      <c r="M764" s="126"/>
      <c r="N764" s="126">
        <v>4</v>
      </c>
      <c r="O764" s="126">
        <v>24</v>
      </c>
      <c r="P764" s="125"/>
      <c r="Q764" s="111">
        <v>0.3576388888888889</v>
      </c>
      <c r="R764" s="110">
        <v>0.72222222222222221</v>
      </c>
      <c r="S764" s="58">
        <f>'INFORME DIARIO MAQUINARIA'!$R764-'INFORME DIARIO MAQUINARIA'!$Q764</f>
        <v>0.36458333333333331</v>
      </c>
      <c r="T764" s="100"/>
      <c r="U764" s="107"/>
      <c r="V764" s="105" t="str">
        <f>IF(U764-T764=0,"",U764-T764)</f>
        <v/>
      </c>
      <c r="W764" s="100">
        <v>272815</v>
      </c>
      <c r="X764" s="100">
        <v>272868</v>
      </c>
      <c r="Y764" s="105">
        <f>IF(X764-W764=0,"",X764-W764)</f>
        <v>53</v>
      </c>
      <c r="Z764" s="109">
        <v>0.41666666666666669</v>
      </c>
      <c r="AA764" s="109">
        <v>0.70833333333333337</v>
      </c>
      <c r="AB764" s="107">
        <f>'INFORME DIARIO MAQUINARIA'!$AA764-'INFORME DIARIO MAQUINARIA'!$Z764</f>
        <v>0.29166666666666669</v>
      </c>
      <c r="AC764" s="100"/>
      <c r="AD764" s="107"/>
      <c r="AE764" s="100"/>
      <c r="AF764" s="100">
        <v>272820</v>
      </c>
      <c r="AG764" s="100">
        <v>272864</v>
      </c>
      <c r="AH764" s="105">
        <f>IF(AG764-AF764=0,"",AG764-AF764)</f>
        <v>44</v>
      </c>
      <c r="AI764" s="100">
        <v>220</v>
      </c>
      <c r="AJ764" s="100"/>
      <c r="AK764" s="100">
        <v>125</v>
      </c>
      <c r="AL764" s="100">
        <v>110</v>
      </c>
      <c r="AM764" s="106">
        <f>IF((AK764+AJ764)-AL764=0,"",(AK764+AJ764)-AL764)</f>
        <v>15</v>
      </c>
      <c r="AN764" s="120" t="str">
        <f>IF(OR(AM764="",V764="",V764=0),"",ROUND(AM764/V764,2))</f>
        <v/>
      </c>
      <c r="AO764" s="105">
        <f>IF(OR(Y764="",AM764="",AM764=0),"",ROUND(Y764/AM764,2))</f>
        <v>3.53</v>
      </c>
      <c r="AP764" s="105">
        <f>IF(OR(AM764="",Y764="",Y764=0),"",ROUND(AM764/Y764,2))</f>
        <v>0.28000000000000003</v>
      </c>
      <c r="AQ764" s="100"/>
      <c r="AR764" s="104"/>
      <c r="AS764" s="100"/>
      <c r="AT764" s="100"/>
      <c r="AU764" s="100"/>
      <c r="AV764" s="100"/>
      <c r="AW764" s="100"/>
      <c r="AX764" s="100"/>
      <c r="AY764" s="100"/>
      <c r="AZ764" s="99"/>
    </row>
    <row r="765" spans="2:52" ht="51.75" customHeight="1" thickBot="1" x14ac:dyDescent="0.3">
      <c r="B765" s="124">
        <v>46330</v>
      </c>
      <c r="C765" s="123" t="s">
        <v>57</v>
      </c>
      <c r="D765" s="123">
        <v>1</v>
      </c>
      <c r="E765" s="123" t="s">
        <v>89</v>
      </c>
      <c r="F765" s="123" t="s">
        <v>88</v>
      </c>
      <c r="G765" s="123">
        <v>11</v>
      </c>
      <c r="H765" s="123" t="s">
        <v>74</v>
      </c>
      <c r="I765" s="123"/>
      <c r="J765" s="123" t="s">
        <v>73</v>
      </c>
      <c r="K765" s="123" t="s">
        <v>87</v>
      </c>
      <c r="L765" s="123">
        <v>100</v>
      </c>
      <c r="M765" s="123">
        <v>24</v>
      </c>
      <c r="N765" s="123"/>
      <c r="O765" s="123"/>
      <c r="P765" s="122"/>
      <c r="Q765" s="111">
        <v>0.3576388888888889</v>
      </c>
      <c r="R765" s="110">
        <v>0.71875</v>
      </c>
      <c r="S765" s="58">
        <f>'INFORME DIARIO MAQUINARIA'!$R765-'INFORME DIARIO MAQUINARIA'!$Q765</f>
        <v>0.3611111111111111</v>
      </c>
      <c r="T765" s="100">
        <v>803.8</v>
      </c>
      <c r="U765" s="100">
        <v>805.6</v>
      </c>
      <c r="V765" s="121">
        <f>IF(U765-T765=0,"",U765-T765)</f>
        <v>1.8000000000000682</v>
      </c>
      <c r="W765" s="100"/>
      <c r="X765" s="100"/>
      <c r="Y765" s="105" t="str">
        <f>IF(X765-W765=0,"",X765-W765)</f>
        <v/>
      </c>
      <c r="Z765" s="109">
        <v>0.41666666666666669</v>
      </c>
      <c r="AA765" s="109">
        <v>0.7090277777777777</v>
      </c>
      <c r="AB765" s="107">
        <f>'INFORME DIARIO MAQUINARIA'!$AA765-'INFORME DIARIO MAQUINARIA'!$Z765</f>
        <v>0.29236111111111102</v>
      </c>
      <c r="AC765" s="100"/>
      <c r="AD765" s="107"/>
      <c r="AE765" s="100"/>
      <c r="AF765" s="100">
        <v>803.8</v>
      </c>
      <c r="AG765" s="100">
        <v>805.3</v>
      </c>
      <c r="AH765" s="105">
        <f>IF(AG765-AF765=0,"",AG765-AF765)</f>
        <v>1.5</v>
      </c>
      <c r="AI765" s="100">
        <v>58</v>
      </c>
      <c r="AJ765" s="100"/>
      <c r="AK765" s="100">
        <v>43</v>
      </c>
      <c r="AL765" s="100">
        <v>30</v>
      </c>
      <c r="AM765" s="106">
        <f>IF((AK765+AJ765)-AL765=0,"",(AK765+AJ765)-AL765)</f>
        <v>13</v>
      </c>
      <c r="AN765" s="120">
        <f>IF(OR(AM765="",V765="",V765=0),"",ROUND(AM765/V765,2))</f>
        <v>7.22</v>
      </c>
      <c r="AO765" s="105" t="str">
        <f>IF(OR(Y765="",AM765="",AM765=0),"",ROUND(Y765/AM765,2))</f>
        <v/>
      </c>
      <c r="AP765" s="105" t="str">
        <f>IF(OR(AM765="",Y765="",Y765=0),"",ROUND(AM765/Y765,2))</f>
        <v/>
      </c>
      <c r="AQ765" s="100"/>
      <c r="AR765" s="104"/>
      <c r="AS765" s="100"/>
      <c r="AT765" s="100"/>
      <c r="AU765" s="100"/>
      <c r="AV765" s="100"/>
      <c r="AW765" s="100"/>
      <c r="AX765" s="100"/>
      <c r="AY765" s="100"/>
      <c r="AZ765" s="99"/>
    </row>
    <row r="766" spans="2:52" ht="66" customHeight="1" x14ac:dyDescent="0.25">
      <c r="B766" s="119">
        <v>46330</v>
      </c>
      <c r="C766" s="118" t="s">
        <v>57</v>
      </c>
      <c r="D766" s="118">
        <v>1</v>
      </c>
      <c r="E766" s="118" t="s">
        <v>86</v>
      </c>
      <c r="F766" s="118" t="s">
        <v>85</v>
      </c>
      <c r="G766" s="118">
        <v>14</v>
      </c>
      <c r="H766" s="118" t="s">
        <v>80</v>
      </c>
      <c r="I766" s="118"/>
      <c r="J766" s="118" t="s">
        <v>84</v>
      </c>
      <c r="K766" s="118" t="s">
        <v>78</v>
      </c>
      <c r="L766" s="118"/>
      <c r="M766" s="118"/>
      <c r="N766" s="118">
        <v>6</v>
      </c>
      <c r="O766" s="118">
        <v>72</v>
      </c>
      <c r="P766" s="117"/>
      <c r="Q766" s="111">
        <v>0.35833333333333334</v>
      </c>
      <c r="R766" s="110">
        <v>0.67013888888888884</v>
      </c>
      <c r="S766" s="58">
        <f>'INFORME DIARIO MAQUINARIA'!$R766-'INFORME DIARIO MAQUINARIA'!$Q766</f>
        <v>0.3118055555555555</v>
      </c>
      <c r="T766" s="100"/>
      <c r="U766" s="107"/>
      <c r="V766" s="100"/>
      <c r="W766" s="100">
        <v>22628</v>
      </c>
      <c r="X766" s="100">
        <v>22645</v>
      </c>
      <c r="Y766" s="105">
        <f>IF(X766-W766=0,"",X766-W766)</f>
        <v>17</v>
      </c>
      <c r="Z766" s="109">
        <v>0.37222222222222223</v>
      </c>
      <c r="AA766" s="109">
        <v>0.66041666666666665</v>
      </c>
      <c r="AB766" s="107">
        <f>'INFORME DIARIO MAQUINARIA'!$AA766-'INFORME DIARIO MAQUINARIA'!$Z766</f>
        <v>0.28819444444444442</v>
      </c>
      <c r="AC766" s="100"/>
      <c r="AD766" s="107"/>
      <c r="AE766" s="100"/>
      <c r="AF766" s="100">
        <v>22629</v>
      </c>
      <c r="AG766" s="100">
        <v>22644</v>
      </c>
      <c r="AH766" s="105">
        <f>IF(AG766-AF766=0,"",AG766-AF766)</f>
        <v>15</v>
      </c>
      <c r="AI766" s="100">
        <v>240</v>
      </c>
      <c r="AJ766" s="100">
        <v>60</v>
      </c>
      <c r="AK766" s="100">
        <v>177</v>
      </c>
      <c r="AL766" s="100">
        <v>225</v>
      </c>
      <c r="AM766" s="106">
        <f>IF((AK766+AJ766)-AL766=0,"",(AK766+AJ766)-AL766)</f>
        <v>12</v>
      </c>
      <c r="AN766" s="100"/>
      <c r="AO766" s="106">
        <f>IF(OR(Y766="",AM766="",AM766=0),"",ROUND(Y766/AM766,2))</f>
        <v>1.42</v>
      </c>
      <c r="AP766" s="106">
        <f>IF(OR(AM766="",Y766="",Y766=0),"",ROUND(AM766/Y766,2))</f>
        <v>0.71</v>
      </c>
      <c r="AQ766" s="100"/>
      <c r="AR766" s="104"/>
      <c r="AS766" s="100"/>
      <c r="AT766" s="104" t="s">
        <v>83</v>
      </c>
      <c r="AU766" s="100"/>
      <c r="AV766" s="100"/>
      <c r="AW766" s="100"/>
      <c r="AX766" s="100"/>
      <c r="AY766" s="100"/>
      <c r="AZ766" s="99"/>
    </row>
    <row r="767" spans="2:52" ht="51.75" customHeight="1" thickBot="1" x14ac:dyDescent="0.3">
      <c r="B767" s="116">
        <v>46330</v>
      </c>
      <c r="C767" s="59" t="s">
        <v>57</v>
      </c>
      <c r="D767" s="59">
        <v>1</v>
      </c>
      <c r="E767" s="59" t="s">
        <v>82</v>
      </c>
      <c r="F767" s="59" t="s">
        <v>81</v>
      </c>
      <c r="G767" s="59">
        <v>14</v>
      </c>
      <c r="H767" s="59" t="s">
        <v>80</v>
      </c>
      <c r="I767" s="59"/>
      <c r="J767" s="59" t="s">
        <v>79</v>
      </c>
      <c r="K767" s="59" t="s">
        <v>78</v>
      </c>
      <c r="L767" s="59"/>
      <c r="M767" s="59"/>
      <c r="N767" s="59">
        <v>5</v>
      </c>
      <c r="O767" s="59">
        <v>60</v>
      </c>
      <c r="P767" s="115"/>
      <c r="Q767" s="111">
        <v>0.35833333333333334</v>
      </c>
      <c r="R767" s="110">
        <v>0.68194444444444446</v>
      </c>
      <c r="S767" s="58">
        <f>'INFORME DIARIO MAQUINARIA'!$R767-'INFORME DIARIO MAQUINARIA'!$Q767</f>
        <v>0.32361111111111113</v>
      </c>
      <c r="T767" s="100"/>
      <c r="U767" s="107"/>
      <c r="V767" s="100"/>
      <c r="W767" s="100">
        <v>23536</v>
      </c>
      <c r="X767" s="100">
        <v>23560</v>
      </c>
      <c r="Y767" s="105">
        <f>IF(X767-W767=0,"",X767-W767)</f>
        <v>24</v>
      </c>
      <c r="Z767" s="109">
        <v>0.51041666666666663</v>
      </c>
      <c r="AA767" s="109">
        <v>0.68194444444444446</v>
      </c>
      <c r="AB767" s="108">
        <f>'INFORME DIARIO MAQUINARIA'!$AA767-'INFORME DIARIO MAQUINARIA'!$Z767</f>
        <v>0.17152777777777783</v>
      </c>
      <c r="AC767" s="100"/>
      <c r="AD767" s="107"/>
      <c r="AE767" s="100"/>
      <c r="AF767" s="100">
        <v>23555</v>
      </c>
      <c r="AG767" s="100">
        <v>23560</v>
      </c>
      <c r="AH767" s="105">
        <f>IF(AG767-AF767=0,"",AG767-AF767)</f>
        <v>5</v>
      </c>
      <c r="AI767" s="106">
        <v>240</v>
      </c>
      <c r="AJ767" s="100">
        <v>40</v>
      </c>
      <c r="AK767" s="100">
        <v>197</v>
      </c>
      <c r="AL767" s="100">
        <v>225</v>
      </c>
      <c r="AM767" s="106">
        <f>IF((AK767+AJ767)-AL767=0,"",(AK767+AJ767)-AL767)</f>
        <v>12</v>
      </c>
      <c r="AN767" s="100"/>
      <c r="AO767" s="105">
        <f>IF(OR(Y767="",AM767="",AM767=0),"",ROUND(Y767/AM767,2))</f>
        <v>2</v>
      </c>
      <c r="AP767" s="105">
        <f>IF(OR(AM767="",Y767="",Y767=0),"",ROUND(AM767/Y767,2))</f>
        <v>0.5</v>
      </c>
      <c r="AQ767" s="100"/>
      <c r="AR767" s="104"/>
      <c r="AS767" s="100"/>
      <c r="AT767" s="104" t="s">
        <v>77</v>
      </c>
      <c r="AU767" s="100"/>
      <c r="AV767" s="100"/>
      <c r="AW767" s="100"/>
      <c r="AX767" s="100"/>
      <c r="AY767" s="100"/>
      <c r="AZ767" s="99"/>
    </row>
    <row r="768" spans="2:52" ht="69" customHeight="1" thickBot="1" x14ac:dyDescent="0.3">
      <c r="B768" s="114">
        <v>46331</v>
      </c>
      <c r="C768" s="113" t="s">
        <v>56</v>
      </c>
      <c r="D768" s="113">
        <v>1</v>
      </c>
      <c r="E768" s="113" t="s">
        <v>76</v>
      </c>
      <c r="F768" s="113" t="s">
        <v>75</v>
      </c>
      <c r="G768" s="113">
        <v>11</v>
      </c>
      <c r="H768" s="113" t="s">
        <v>74</v>
      </c>
      <c r="I768" s="113"/>
      <c r="J768" s="113" t="s">
        <v>73</v>
      </c>
      <c r="K768" s="113" t="s">
        <v>72</v>
      </c>
      <c r="L768" s="113"/>
      <c r="M768" s="113"/>
      <c r="N768" s="113">
        <v>2</v>
      </c>
      <c r="O768" s="113">
        <v>16</v>
      </c>
      <c r="P768" s="112"/>
      <c r="Q768" s="111">
        <v>0.39930555555555558</v>
      </c>
      <c r="R768" s="110">
        <v>0.54027777777777775</v>
      </c>
      <c r="S768" s="58">
        <f>'INFORME DIARIO MAQUINARIA'!$R768-'INFORME DIARIO MAQUINARIA'!$Q768</f>
        <v>0.14097222222222217</v>
      </c>
      <c r="T768" s="100"/>
      <c r="U768" s="107"/>
      <c r="V768" s="100"/>
      <c r="W768" s="100">
        <v>272868</v>
      </c>
      <c r="X768" s="100">
        <v>272896</v>
      </c>
      <c r="Y768" s="105">
        <f>IF(X768-W768=0,"",X768-W768)</f>
        <v>28</v>
      </c>
      <c r="Z768" s="109">
        <v>0.41666666666666669</v>
      </c>
      <c r="AA768" s="109">
        <v>0.52083333333333337</v>
      </c>
      <c r="AB768" s="108">
        <f>'INFORME DIARIO MAQUINARIA'!$AA768-'INFORME DIARIO MAQUINARIA'!$Z768</f>
        <v>0.10416666666666669</v>
      </c>
      <c r="AC768" s="100"/>
      <c r="AD768" s="107"/>
      <c r="AE768" s="100"/>
      <c r="AF768" s="100">
        <v>272872</v>
      </c>
      <c r="AG768" s="100">
        <v>272891</v>
      </c>
      <c r="AH768" s="105">
        <f>IF(AG768-AF768=0,"",AG768-AF768)</f>
        <v>19</v>
      </c>
      <c r="AI768" s="105">
        <v>220</v>
      </c>
      <c r="AJ768" s="100"/>
      <c r="AK768" s="100">
        <v>110</v>
      </c>
      <c r="AL768" s="100">
        <v>102</v>
      </c>
      <c r="AM768" s="106">
        <f>IF((AK768+AJ768)-AL768=0,"",(AK768+AJ768)-AL768)</f>
        <v>8</v>
      </c>
      <c r="AN768" s="100"/>
      <c r="AO768" s="105">
        <f>IF(OR(Y768="",AM768="",AM768=0),"",ROUND(Y768/AM768,2))</f>
        <v>3.5</v>
      </c>
      <c r="AP768" s="105">
        <f>IF(OR(AM768="",Y768="",Y768=0),"",ROUND(AM768/Y768,2))</f>
        <v>0.28999999999999998</v>
      </c>
      <c r="AQ768" s="100"/>
      <c r="AR768" s="104"/>
      <c r="AS768" s="100"/>
      <c r="AT768" s="104"/>
      <c r="AU768" s="100"/>
      <c r="AV768" s="100"/>
      <c r="AW768" s="100"/>
      <c r="AX768" s="100"/>
      <c r="AY768" s="100"/>
      <c r="AZ768" s="99"/>
    </row>
    <row r="769" spans="2:52" ht="18.75" customHeight="1" x14ac:dyDescent="0.25">
      <c r="B769" s="103" t="s">
        <v>71</v>
      </c>
      <c r="C769" s="103"/>
      <c r="D769" s="103">
        <f>SUBTOTAL(109,Tabla1[CAN. ])</f>
        <v>19</v>
      </c>
      <c r="E769" s="103">
        <f>SUBTOTAL(109,Tabla1[MAQUINARIA/EQUIPO])</f>
        <v>0</v>
      </c>
      <c r="F769" s="103"/>
      <c r="G769" s="103"/>
      <c r="H769" s="103"/>
      <c r="I769" s="103"/>
      <c r="J769" s="103"/>
      <c r="K769" s="103"/>
      <c r="L769" s="103">
        <f>SUBTOTAL(109,Tabla1[PERFILADO DE VIAS ML])</f>
        <v>300</v>
      </c>
      <c r="M769" s="103">
        <f>SUBTOTAL(109,Tabla1[CARGUIO RETRO M3])</f>
        <v>68</v>
      </c>
      <c r="N769" s="103">
        <f>SUBTOTAL(109,Tabla1[N° VIAJES])</f>
        <v>51</v>
      </c>
      <c r="O769" s="103">
        <f>SUBTOTAL(109,Tabla1[ACARREO VOLQUETA M3])</f>
        <v>504</v>
      </c>
      <c r="P769" s="103">
        <f>SUBTOTAL(109,Tabla1[ML CANAL])</f>
        <v>0</v>
      </c>
      <c r="Q769" s="100"/>
      <c r="R769" s="100"/>
      <c r="S769" s="100"/>
      <c r="T769" s="100"/>
      <c r="U769" s="100"/>
      <c r="V769" s="100">
        <f>SUBTOTAL(109,Tabla1[HOMOMETRO TOTAL])</f>
        <v>18.700000000000216</v>
      </c>
      <c r="W769" s="100"/>
      <c r="X769" s="100"/>
      <c r="Y769" s="100">
        <f>SUBTOTAL(109,Tabla1[ODOMETRO TOTAL])</f>
        <v>464</v>
      </c>
      <c r="Z769" s="100"/>
      <c r="AA769" s="100"/>
      <c r="AB769" s="100"/>
      <c r="AC769" s="100"/>
      <c r="AD769" s="100"/>
      <c r="AE769" s="100"/>
      <c r="AF769" s="100"/>
      <c r="AG769" s="100"/>
      <c r="AH769" s="100"/>
      <c r="AI769" s="100"/>
      <c r="AJ769" s="100">
        <f>SUBTOTAL(109,Tabla1[CARGUIO DE COMBUSTIBLE])</f>
        <v>347</v>
      </c>
      <c r="AK769" s="100"/>
      <c r="AL769" s="100"/>
      <c r="AM769" s="100">
        <f>SUBTOTAL(109,Tabla1[CONSUMIDO])</f>
        <v>284</v>
      </c>
      <c r="AN769" s="102">
        <f>SUBTOTAL(101,Tabla1[L/H                     ])</f>
        <v>5.39</v>
      </c>
      <c r="AO769" s="100">
        <f>SUBTOTAL(101,Tabla1[KM/L])</f>
        <v>3.6258333333333339</v>
      </c>
      <c r="AP769" s="101">
        <f>SUBTOTAL(101,Tabla1[KM/H])</f>
        <v>0.39750000000000002</v>
      </c>
      <c r="AQ769" s="100" t="e">
        <f>SUBTOTAL(101,Tabla1[ML/H     ])</f>
        <v>#DIV/0!</v>
      </c>
      <c r="AR769" s="101" t="e">
        <f>SUBTOTAL(101,Tabla1[M3/H])</f>
        <v>#DIV/0!</v>
      </c>
      <c r="AS769" s="100"/>
      <c r="AT769" s="100"/>
      <c r="AU769" s="100"/>
      <c r="AV769" s="100"/>
      <c r="AW769" s="100"/>
      <c r="AX769" s="99"/>
      <c r="AY769" s="99"/>
      <c r="AZ769" s="99">
        <f>SUBTOTAL(103,Tabla1[FISCAL])</f>
        <v>0</v>
      </c>
    </row>
    <row r="770" spans="2:52" x14ac:dyDescent="0.25">
      <c r="Q770" s="60"/>
      <c r="R770" s="60"/>
      <c r="S770" s="55"/>
      <c r="U770" s="57"/>
      <c r="AB770" s="55"/>
      <c r="AD770" s="57"/>
      <c r="AR770" s="56"/>
      <c r="AS770" s="55"/>
      <c r="AZ770"/>
    </row>
    <row r="771" spans="2:52" x14ac:dyDescent="0.25">
      <c r="Q771" s="60"/>
      <c r="R771" s="60"/>
      <c r="S771" s="55"/>
      <c r="U771" s="57"/>
      <c r="AB771" s="55"/>
      <c r="AD771" s="57"/>
      <c r="AR771" s="56"/>
      <c r="AS771" s="55"/>
      <c r="AZ771"/>
    </row>
    <row r="772" spans="2:52" ht="22.5" customHeight="1" x14ac:dyDescent="0.25">
      <c r="Q772" s="60"/>
      <c r="R772" s="60"/>
      <c r="S772" s="55"/>
      <c r="U772" s="57"/>
      <c r="AB772" s="55"/>
      <c r="AD772" s="57"/>
      <c r="AR772" s="56"/>
      <c r="AS772" s="55"/>
      <c r="AZ772"/>
    </row>
    <row r="773" spans="2:52" x14ac:dyDescent="0.25">
      <c r="Q773" s="60"/>
      <c r="R773" s="60"/>
      <c r="S773" s="55"/>
      <c r="U773" s="57"/>
      <c r="AB773" s="55"/>
      <c r="AD773" s="57"/>
      <c r="AR773" s="56"/>
      <c r="AS773" s="55"/>
      <c r="AZ773"/>
    </row>
    <row r="774" spans="2:52" ht="31.5" customHeight="1" x14ac:dyDescent="0.25">
      <c r="C774" s="98" t="s">
        <v>70</v>
      </c>
      <c r="D774" s="98"/>
      <c r="E774" s="98"/>
      <c r="F774" s="98"/>
      <c r="G774" s="98"/>
      <c r="H774" s="98"/>
      <c r="I774" s="98"/>
      <c r="J774" s="98"/>
      <c r="K774" s="98"/>
      <c r="L774" s="98"/>
      <c r="M774" s="98"/>
      <c r="Q774" s="55"/>
      <c r="R774" s="55"/>
      <c r="S774" s="57"/>
      <c r="AP774" s="56"/>
      <c r="AS774" s="55"/>
      <c r="AX774"/>
      <c r="AY774"/>
      <c r="AZ774"/>
    </row>
    <row r="775" spans="2:52" ht="104.25" customHeight="1" x14ac:dyDescent="0.25">
      <c r="C775" s="97" t="s">
        <v>69</v>
      </c>
      <c r="D775" s="96"/>
      <c r="E775" s="96"/>
      <c r="F775" s="96"/>
      <c r="G775" s="95"/>
      <c r="H775" s="89" t="s">
        <v>68</v>
      </c>
      <c r="I775" s="89" t="s">
        <v>67</v>
      </c>
      <c r="J775" s="89"/>
      <c r="K775" s="89"/>
      <c r="L775" s="94" t="s">
        <v>66</v>
      </c>
      <c r="M775" s="93"/>
      <c r="Q775" s="60"/>
      <c r="R775" s="55"/>
      <c r="S775" s="55"/>
      <c r="T775" s="57"/>
      <c r="AB775" s="55"/>
      <c r="AC775" s="57"/>
      <c r="AQ775" s="56"/>
      <c r="AS775" s="55"/>
      <c r="AY775"/>
      <c r="AZ775"/>
    </row>
    <row r="776" spans="2:52" x14ac:dyDescent="0.25">
      <c r="C776" s="92"/>
      <c r="D776" s="91"/>
      <c r="E776" s="91"/>
      <c r="F776" s="91"/>
      <c r="G776" s="90"/>
      <c r="H776" s="89"/>
      <c r="I776" s="89"/>
      <c r="J776" s="89"/>
      <c r="K776" s="89"/>
      <c r="L776" s="88"/>
      <c r="M776" s="87"/>
      <c r="Q776" s="60"/>
      <c r="R776" s="55"/>
      <c r="S776" s="55"/>
      <c r="T776" s="57"/>
      <c r="AB776" s="55"/>
      <c r="AC776" s="57"/>
      <c r="AQ776" s="56"/>
      <c r="AS776" s="55"/>
      <c r="AY776"/>
      <c r="AZ776"/>
    </row>
    <row r="777" spans="2:52" x14ac:dyDescent="0.25">
      <c r="C777" s="85" t="s">
        <v>65</v>
      </c>
      <c r="D777" s="86" t="s">
        <v>0</v>
      </c>
      <c r="E777" s="86"/>
      <c r="F777" s="85" t="s">
        <v>64</v>
      </c>
      <c r="G777" s="85" t="s">
        <v>63</v>
      </c>
      <c r="H777" s="84" t="s">
        <v>61</v>
      </c>
      <c r="I777" s="83" t="s">
        <v>62</v>
      </c>
      <c r="J777" s="83"/>
      <c r="K777" s="83"/>
      <c r="L777" s="82" t="s">
        <v>61</v>
      </c>
      <c r="M777" s="81"/>
      <c r="Q777" s="60"/>
      <c r="R777" s="55"/>
      <c r="S777" s="55"/>
      <c r="T777" s="57"/>
      <c r="AB777" s="55"/>
      <c r="AC777" s="57"/>
      <c r="AQ777" s="56"/>
      <c r="AS777" s="55"/>
      <c r="AY777"/>
      <c r="AZ777"/>
    </row>
    <row r="778" spans="2:52" ht="15.75" x14ac:dyDescent="0.25">
      <c r="C778" s="71">
        <v>1</v>
      </c>
      <c r="D778" s="70">
        <v>46325</v>
      </c>
      <c r="E778" s="70"/>
      <c r="F778" s="71" t="s">
        <v>60</v>
      </c>
      <c r="G778" s="80">
        <v>11</v>
      </c>
      <c r="H778" s="79">
        <v>100</v>
      </c>
      <c r="I778" s="66">
        <v>16</v>
      </c>
      <c r="J778" s="66"/>
      <c r="K778" s="66"/>
      <c r="L778" s="65">
        <v>0</v>
      </c>
      <c r="M778" s="65"/>
      <c r="Q778" s="60"/>
      <c r="R778" s="55"/>
      <c r="S778" s="55"/>
      <c r="T778" s="57"/>
      <c r="AB778" s="55"/>
      <c r="AC778" s="57"/>
      <c r="AQ778" s="56"/>
      <c r="AS778" s="55"/>
      <c r="AY778"/>
      <c r="AZ778"/>
    </row>
    <row r="779" spans="2:52" ht="15.75" x14ac:dyDescent="0.25">
      <c r="C779" s="71">
        <v>2</v>
      </c>
      <c r="D779" s="70">
        <v>46325</v>
      </c>
      <c r="E779" s="70"/>
      <c r="F779" s="69" t="s">
        <v>60</v>
      </c>
      <c r="G779" s="68">
        <v>14</v>
      </c>
      <c r="H779" s="67">
        <v>0</v>
      </c>
      <c r="I779" s="66">
        <v>288</v>
      </c>
      <c r="J779" s="66"/>
      <c r="K779" s="66"/>
      <c r="L779" s="65">
        <v>0</v>
      </c>
      <c r="M779" s="65"/>
      <c r="Q779" s="60"/>
      <c r="R779" s="55"/>
      <c r="S779" s="55"/>
      <c r="T779" s="57"/>
      <c r="AB779" s="55"/>
      <c r="AC779" s="57"/>
      <c r="AQ779" s="56"/>
      <c r="AS779" s="55"/>
      <c r="AY779"/>
      <c r="AZ779"/>
    </row>
    <row r="780" spans="2:52" ht="15.75" x14ac:dyDescent="0.25">
      <c r="C780" s="71">
        <v>3</v>
      </c>
      <c r="D780" s="78">
        <v>46329</v>
      </c>
      <c r="E780" s="77"/>
      <c r="F780" s="69" t="s">
        <v>59</v>
      </c>
      <c r="G780" s="68">
        <v>11</v>
      </c>
      <c r="H780" s="67">
        <v>100</v>
      </c>
      <c r="I780" s="76">
        <v>16</v>
      </c>
      <c r="J780" s="75"/>
      <c r="K780" s="74"/>
      <c r="L780" s="73">
        <v>0</v>
      </c>
      <c r="M780" s="72"/>
      <c r="Q780" s="60"/>
      <c r="R780" s="55"/>
      <c r="S780" s="55"/>
      <c r="T780" s="57"/>
      <c r="AB780" s="55"/>
      <c r="AC780" s="57"/>
      <c r="AQ780" s="56"/>
      <c r="AS780" s="55"/>
      <c r="AY780"/>
      <c r="AZ780"/>
    </row>
    <row r="781" spans="2:52" ht="15.75" x14ac:dyDescent="0.25">
      <c r="C781" s="71">
        <v>4</v>
      </c>
      <c r="D781" s="78" t="s">
        <v>58</v>
      </c>
      <c r="E781" s="77"/>
      <c r="F781" s="69" t="s">
        <v>57</v>
      </c>
      <c r="G781" s="68">
        <v>14</v>
      </c>
      <c r="H781" s="67">
        <v>0</v>
      </c>
      <c r="I781" s="76">
        <v>132</v>
      </c>
      <c r="J781" s="75"/>
      <c r="K781" s="74"/>
      <c r="L781" s="73">
        <v>0</v>
      </c>
      <c r="M781" s="72"/>
      <c r="Q781" s="60"/>
      <c r="R781" s="55"/>
      <c r="S781" s="55"/>
      <c r="T781" s="57"/>
      <c r="AB781" s="55"/>
      <c r="AC781" s="57"/>
      <c r="AQ781" s="56"/>
      <c r="AS781" s="55"/>
      <c r="AY781"/>
      <c r="AZ781"/>
    </row>
    <row r="782" spans="2:52" ht="15.75" x14ac:dyDescent="0.25">
      <c r="C782" s="71">
        <v>5</v>
      </c>
      <c r="D782" s="70">
        <v>46330</v>
      </c>
      <c r="E782" s="70"/>
      <c r="F782" s="69" t="s">
        <v>57</v>
      </c>
      <c r="G782" s="68">
        <v>6</v>
      </c>
      <c r="H782" s="67">
        <v>0</v>
      </c>
      <c r="I782" s="76">
        <v>12</v>
      </c>
      <c r="J782" s="75"/>
      <c r="K782" s="74"/>
      <c r="L782" s="73">
        <v>0</v>
      </c>
      <c r="M782" s="72"/>
      <c r="Q782" s="60"/>
      <c r="R782" s="55"/>
      <c r="S782" s="55"/>
      <c r="T782" s="57"/>
      <c r="AB782" s="55"/>
      <c r="AC782" s="57"/>
      <c r="AQ782" s="56"/>
      <c r="AS782" s="55"/>
      <c r="AY782"/>
      <c r="AZ782"/>
    </row>
    <row r="783" spans="2:52" ht="15.75" x14ac:dyDescent="0.25">
      <c r="C783" s="71">
        <v>6</v>
      </c>
      <c r="D783" s="70">
        <v>46330</v>
      </c>
      <c r="E783" s="70"/>
      <c r="F783" s="69" t="s">
        <v>57</v>
      </c>
      <c r="G783" s="68">
        <v>11</v>
      </c>
      <c r="H783" s="67">
        <v>100</v>
      </c>
      <c r="I783" s="66">
        <v>24</v>
      </c>
      <c r="J783" s="66"/>
      <c r="K783" s="66"/>
      <c r="L783" s="65">
        <v>0</v>
      </c>
      <c r="M783" s="65"/>
      <c r="Q783" s="60"/>
      <c r="R783" s="55"/>
      <c r="S783" s="55"/>
      <c r="T783" s="57"/>
      <c r="AB783" s="55"/>
      <c r="AC783" s="57"/>
      <c r="AQ783" s="56"/>
      <c r="AS783" s="55"/>
      <c r="AY783"/>
      <c r="AZ783"/>
    </row>
    <row r="784" spans="2:52" ht="15.75" x14ac:dyDescent="0.25">
      <c r="C784" s="71">
        <v>7</v>
      </c>
      <c r="D784" s="70">
        <v>46331</v>
      </c>
      <c r="E784" s="70"/>
      <c r="F784" s="69" t="s">
        <v>56</v>
      </c>
      <c r="G784" s="68">
        <v>11</v>
      </c>
      <c r="H784" s="67">
        <v>0</v>
      </c>
      <c r="I784" s="66">
        <v>16</v>
      </c>
      <c r="J784" s="66"/>
      <c r="K784" s="66"/>
      <c r="L784" s="65">
        <v>0</v>
      </c>
      <c r="M784" s="65"/>
      <c r="Q784" s="60"/>
      <c r="R784" s="55"/>
      <c r="S784" s="55"/>
      <c r="T784" s="57"/>
      <c r="AB784" s="55"/>
      <c r="AC784" s="57"/>
      <c r="AQ784" s="56"/>
      <c r="AS784" s="55"/>
      <c r="AY784"/>
      <c r="AZ784"/>
    </row>
    <row r="785" spans="3:52" ht="15.75" x14ac:dyDescent="0.25">
      <c r="C785" s="64" t="s">
        <v>55</v>
      </c>
      <c r="D785" s="64"/>
      <c r="E785" s="64"/>
      <c r="F785" s="64"/>
      <c r="G785" s="63"/>
      <c r="H785" s="63">
        <f>SUM(H778:H784)</f>
        <v>300</v>
      </c>
      <c r="I785" s="62">
        <f>SUM(I778:K784)</f>
        <v>504</v>
      </c>
      <c r="J785" s="62"/>
      <c r="K785" s="62"/>
      <c r="L785" s="61">
        <f>SUM(L778:M784)</f>
        <v>0</v>
      </c>
      <c r="M785" s="61"/>
      <c r="Q785" s="60"/>
      <c r="R785" s="55"/>
      <c r="S785" s="55"/>
      <c r="T785" s="57"/>
      <c r="AB785" s="55"/>
      <c r="AC785" s="57"/>
      <c r="AQ785" s="56"/>
      <c r="AS785" s="55"/>
      <c r="AY785"/>
      <c r="AZ785"/>
    </row>
    <row r="786" spans="3:52" x14ac:dyDescent="0.25">
      <c r="Q786" s="55"/>
      <c r="R786" s="55"/>
      <c r="S786" s="57"/>
      <c r="AP786" s="56"/>
      <c r="AS786" s="55"/>
      <c r="AX786"/>
      <c r="AY786"/>
      <c r="AZ786"/>
    </row>
    <row r="787" spans="3:52" x14ac:dyDescent="0.25">
      <c r="Q787" s="55"/>
      <c r="R787" s="55"/>
      <c r="S787" s="57"/>
      <c r="AP787" s="56"/>
      <c r="AS787" s="55"/>
      <c r="AX787"/>
      <c r="AY787"/>
      <c r="AZ787"/>
    </row>
    <row r="788" spans="3:52" x14ac:dyDescent="0.25">
      <c r="Q788" s="55"/>
      <c r="R788" s="55"/>
      <c r="S788" s="57"/>
      <c r="AP788" s="56"/>
      <c r="AS788" s="55"/>
      <c r="AX788"/>
      <c r="AY788"/>
      <c r="AZ788"/>
    </row>
    <row r="789" spans="3:52" x14ac:dyDescent="0.25">
      <c r="Q789" s="55"/>
      <c r="R789" s="55"/>
      <c r="S789" s="57"/>
      <c r="AP789" s="56"/>
      <c r="AS789" s="55"/>
      <c r="AX789"/>
      <c r="AY789"/>
      <c r="AZ789"/>
    </row>
    <row r="790" spans="3:52" x14ac:dyDescent="0.25">
      <c r="Q790" s="55"/>
      <c r="R790" s="55"/>
      <c r="S790" s="57"/>
      <c r="AP790" s="56"/>
      <c r="AS790" s="55"/>
      <c r="AX790"/>
      <c r="AY790"/>
      <c r="AZ790"/>
    </row>
    <row r="791" spans="3:52" x14ac:dyDescent="0.25">
      <c r="Q791" s="55"/>
      <c r="R791" s="55"/>
      <c r="S791" s="57"/>
      <c r="AP791" s="56"/>
      <c r="AS791" s="55"/>
      <c r="AX791"/>
      <c r="AY791"/>
      <c r="AZ791"/>
    </row>
    <row r="792" spans="3:52" x14ac:dyDescent="0.25">
      <c r="Q792" s="55"/>
      <c r="R792" s="55"/>
      <c r="S792" s="57"/>
      <c r="AP792" s="56"/>
      <c r="AS792" s="55"/>
      <c r="AX792"/>
      <c r="AY792"/>
      <c r="AZ792"/>
    </row>
    <row r="793" spans="3:52" x14ac:dyDescent="0.25">
      <c r="Q793" s="55"/>
      <c r="R793" s="55"/>
      <c r="S793" s="57"/>
      <c r="AP793" s="56"/>
      <c r="AS793" s="55"/>
      <c r="AX793"/>
      <c r="AY793"/>
      <c r="AZ793"/>
    </row>
    <row r="794" spans="3:52" x14ac:dyDescent="0.25">
      <c r="Q794" s="55"/>
      <c r="R794" s="55"/>
      <c r="S794" s="57"/>
      <c r="AP794" s="56"/>
      <c r="AS794" s="55"/>
      <c r="AX794"/>
      <c r="AY794"/>
      <c r="AZ794"/>
    </row>
    <row r="795" spans="3:52" x14ac:dyDescent="0.25">
      <c r="Q795" s="55"/>
      <c r="R795" s="55"/>
      <c r="S795" s="57"/>
      <c r="AP795" s="56"/>
      <c r="AS795" s="55"/>
      <c r="AX795"/>
      <c r="AY795"/>
      <c r="AZ795"/>
    </row>
    <row r="796" spans="3:52" x14ac:dyDescent="0.25">
      <c r="Q796" s="55"/>
      <c r="R796" s="55"/>
      <c r="S796" s="57"/>
      <c r="AP796" s="56"/>
      <c r="AS796" s="55"/>
      <c r="AX796"/>
      <c r="AY796"/>
      <c r="AZ796"/>
    </row>
    <row r="797" spans="3:52" x14ac:dyDescent="0.25">
      <c r="Q797" s="55"/>
      <c r="R797" s="55"/>
      <c r="S797" s="57"/>
      <c r="AP797" s="56"/>
      <c r="AS797" s="55"/>
      <c r="AX797"/>
      <c r="AY797"/>
      <c r="AZ797"/>
    </row>
    <row r="798" spans="3:52" x14ac:dyDescent="0.25">
      <c r="Q798" s="55"/>
      <c r="R798" s="55"/>
      <c r="S798" s="57"/>
      <c r="AP798" s="56"/>
      <c r="AS798" s="55"/>
      <c r="AX798"/>
      <c r="AY798"/>
      <c r="AZ798"/>
    </row>
    <row r="799" spans="3:52" x14ac:dyDescent="0.25">
      <c r="Q799" s="55"/>
      <c r="R799" s="55"/>
      <c r="S799" s="57"/>
      <c r="AP799" s="56"/>
      <c r="AS799" s="55"/>
      <c r="AX799"/>
      <c r="AY799"/>
      <c r="AZ799"/>
    </row>
    <row r="800" spans="3:52" x14ac:dyDescent="0.25">
      <c r="Q800" s="55"/>
      <c r="R800" s="55"/>
      <c r="S800" s="57"/>
      <c r="AP800" s="56"/>
      <c r="AS800" s="55"/>
      <c r="AX800"/>
      <c r="AY800"/>
      <c r="AZ800"/>
    </row>
    <row r="801" spans="17:52" x14ac:dyDescent="0.25">
      <c r="Q801" s="55"/>
      <c r="R801" s="55"/>
      <c r="S801" s="57"/>
      <c r="AP801" s="56"/>
      <c r="AS801" s="55"/>
      <c r="AX801"/>
      <c r="AY801"/>
      <c r="AZ801"/>
    </row>
    <row r="802" spans="17:52" x14ac:dyDescent="0.25">
      <c r="Q802" s="55"/>
      <c r="R802" s="55"/>
      <c r="S802" s="57"/>
      <c r="AP802" s="56"/>
      <c r="AS802" s="55"/>
      <c r="AX802"/>
      <c r="AY802"/>
      <c r="AZ802"/>
    </row>
    <row r="803" spans="17:52" x14ac:dyDescent="0.25">
      <c r="Q803" s="55"/>
      <c r="R803" s="55"/>
      <c r="S803" s="57"/>
      <c r="AP803" s="56"/>
      <c r="AS803" s="55"/>
      <c r="AX803"/>
      <c r="AY803"/>
      <c r="AZ803"/>
    </row>
    <row r="804" spans="17:52" x14ac:dyDescent="0.25">
      <c r="Q804" s="55"/>
      <c r="R804" s="55"/>
      <c r="S804" s="57"/>
      <c r="AP804" s="56"/>
      <c r="AS804" s="55"/>
      <c r="AX804"/>
      <c r="AY804"/>
      <c r="AZ804"/>
    </row>
    <row r="805" spans="17:52" x14ac:dyDescent="0.25">
      <c r="Q805" s="55"/>
      <c r="R805" s="55"/>
      <c r="S805" s="57"/>
      <c r="AP805" s="56"/>
      <c r="AS805" s="55"/>
      <c r="AX805"/>
      <c r="AY805"/>
      <c r="AZ805"/>
    </row>
    <row r="806" spans="17:52" x14ac:dyDescent="0.25">
      <c r="Q806" s="55"/>
      <c r="R806" s="55"/>
      <c r="S806" s="57"/>
      <c r="AP806" s="56"/>
      <c r="AS806" s="55"/>
      <c r="AX806"/>
      <c r="AY806"/>
      <c r="AZ806"/>
    </row>
    <row r="807" spans="17:52" x14ac:dyDescent="0.25">
      <c r="Q807" s="55"/>
      <c r="R807" s="55"/>
      <c r="S807" s="57"/>
      <c r="AP807" s="56"/>
      <c r="AS807" s="55"/>
      <c r="AX807"/>
      <c r="AY807"/>
      <c r="AZ807"/>
    </row>
    <row r="808" spans="17:52" x14ac:dyDescent="0.25">
      <c r="Q808" s="55"/>
      <c r="R808" s="55"/>
      <c r="S808" s="57"/>
      <c r="AP808" s="56"/>
      <c r="AS808" s="55"/>
      <c r="AX808"/>
      <c r="AY808"/>
      <c r="AZ808"/>
    </row>
    <row r="809" spans="17:52" x14ac:dyDescent="0.25">
      <c r="Q809" s="55"/>
      <c r="R809" s="55"/>
      <c r="S809" s="57"/>
      <c r="AP809" s="56"/>
      <c r="AS809" s="55"/>
      <c r="AX809"/>
      <c r="AY809"/>
      <c r="AZ809"/>
    </row>
    <row r="810" spans="17:52" x14ac:dyDescent="0.25">
      <c r="Q810" s="55"/>
      <c r="R810" s="55"/>
      <c r="S810" s="57"/>
      <c r="AP810" s="56"/>
      <c r="AS810" s="55"/>
      <c r="AX810"/>
      <c r="AY810"/>
      <c r="AZ810"/>
    </row>
    <row r="811" spans="17:52" x14ac:dyDescent="0.25">
      <c r="Q811" s="55"/>
      <c r="R811" s="55"/>
      <c r="S811" s="57"/>
      <c r="AP811" s="56"/>
      <c r="AS811" s="55"/>
      <c r="AX811"/>
      <c r="AY811"/>
      <c r="AZ811"/>
    </row>
    <row r="812" spans="17:52" x14ac:dyDescent="0.25">
      <c r="Q812" s="55"/>
      <c r="R812" s="55"/>
      <c r="S812" s="57"/>
      <c r="AP812" s="56"/>
      <c r="AS812" s="55"/>
      <c r="AX812"/>
      <c r="AY812"/>
      <c r="AZ812"/>
    </row>
    <row r="813" spans="17:52" x14ac:dyDescent="0.25">
      <c r="Q813" s="55"/>
      <c r="R813" s="55"/>
      <c r="S813" s="57"/>
      <c r="AP813" s="56"/>
      <c r="AS813" s="55"/>
      <c r="AX813"/>
      <c r="AY813"/>
      <c r="AZ813"/>
    </row>
    <row r="814" spans="17:52" x14ac:dyDescent="0.25">
      <c r="Q814" s="55"/>
      <c r="R814" s="55"/>
      <c r="S814" s="57"/>
      <c r="AP814" s="56"/>
      <c r="AS814" s="55"/>
      <c r="AX814"/>
      <c r="AY814"/>
      <c r="AZ814"/>
    </row>
    <row r="815" spans="17:52" x14ac:dyDescent="0.25">
      <c r="Q815" s="55"/>
      <c r="R815" s="55"/>
      <c r="S815" s="57"/>
      <c r="AP815" s="56"/>
      <c r="AS815" s="55"/>
      <c r="AX815"/>
      <c r="AY815"/>
      <c r="AZ815"/>
    </row>
    <row r="816" spans="17:52" x14ac:dyDescent="0.25">
      <c r="Q816" s="55"/>
      <c r="R816" s="55"/>
      <c r="S816" s="57"/>
      <c r="AP816" s="56"/>
      <c r="AS816" s="55"/>
      <c r="AX816"/>
      <c r="AY816"/>
      <c r="AZ816"/>
    </row>
    <row r="817" spans="17:52" x14ac:dyDescent="0.25">
      <c r="Q817" s="55"/>
      <c r="R817" s="55"/>
      <c r="S817" s="57"/>
      <c r="AP817" s="56"/>
      <c r="AS817" s="55"/>
      <c r="AX817"/>
      <c r="AY817"/>
      <c r="AZ817"/>
    </row>
    <row r="818" spans="17:52" x14ac:dyDescent="0.25">
      <c r="Q818" s="55"/>
      <c r="R818" s="55"/>
      <c r="S818" s="57"/>
      <c r="AP818" s="56"/>
      <c r="AS818" s="55"/>
      <c r="AX818"/>
      <c r="AY818"/>
      <c r="AZ818"/>
    </row>
    <row r="819" spans="17:52" x14ac:dyDescent="0.25">
      <c r="Q819" s="55"/>
      <c r="R819" s="55"/>
      <c r="S819" s="57"/>
      <c r="AP819" s="56"/>
      <c r="AS819" s="55"/>
      <c r="AX819"/>
      <c r="AY819"/>
      <c r="AZ819"/>
    </row>
    <row r="820" spans="17:52" x14ac:dyDescent="0.25">
      <c r="Q820" s="55"/>
      <c r="R820" s="55"/>
      <c r="S820" s="57"/>
      <c r="AP820" s="56"/>
      <c r="AS820" s="55"/>
      <c r="AX820"/>
      <c r="AY820"/>
      <c r="AZ820"/>
    </row>
    <row r="821" spans="17:52" x14ac:dyDescent="0.25">
      <c r="Q821" s="55"/>
      <c r="R821" s="55"/>
      <c r="S821" s="57"/>
      <c r="AP821" s="56"/>
      <c r="AS821" s="55"/>
      <c r="AX821"/>
      <c r="AY821"/>
      <c r="AZ821"/>
    </row>
    <row r="822" spans="17:52" x14ac:dyDescent="0.25">
      <c r="Q822" s="55"/>
      <c r="R822" s="55"/>
      <c r="S822" s="57"/>
      <c r="AP822" s="56"/>
      <c r="AS822" s="55"/>
      <c r="AX822"/>
      <c r="AY822"/>
      <c r="AZ822"/>
    </row>
    <row r="823" spans="17:52" x14ac:dyDescent="0.25">
      <c r="Q823" s="55"/>
      <c r="R823" s="55"/>
      <c r="S823" s="57"/>
      <c r="AP823" s="56"/>
      <c r="AS823" s="55"/>
      <c r="AX823"/>
      <c r="AY823"/>
      <c r="AZ823"/>
    </row>
    <row r="824" spans="17:52" x14ac:dyDescent="0.25">
      <c r="Q824" s="55"/>
      <c r="R824" s="55"/>
      <c r="S824" s="57"/>
      <c r="AP824" s="56"/>
      <c r="AS824" s="55"/>
      <c r="AX824"/>
      <c r="AY824"/>
      <c r="AZ824"/>
    </row>
    <row r="825" spans="17:52" x14ac:dyDescent="0.25">
      <c r="Q825" s="55"/>
      <c r="R825" s="55"/>
      <c r="S825" s="57"/>
      <c r="AP825" s="56"/>
      <c r="AS825" s="55"/>
      <c r="AX825"/>
      <c r="AY825"/>
      <c r="AZ825"/>
    </row>
    <row r="826" spans="17:52" x14ac:dyDescent="0.25">
      <c r="Q826" s="55"/>
      <c r="R826" s="55"/>
      <c r="S826" s="57"/>
      <c r="AP826" s="56"/>
      <c r="AS826" s="55"/>
      <c r="AX826"/>
      <c r="AY826"/>
      <c r="AZ826"/>
    </row>
    <row r="827" spans="17:52" x14ac:dyDescent="0.25">
      <c r="Q827" s="55"/>
      <c r="R827" s="55"/>
      <c r="S827" s="57"/>
      <c r="AP827" s="56"/>
      <c r="AS827" s="55"/>
      <c r="AX827"/>
      <c r="AY827"/>
      <c r="AZ827"/>
    </row>
    <row r="828" spans="17:52" x14ac:dyDescent="0.25">
      <c r="Q828" s="55"/>
      <c r="R828" s="55"/>
      <c r="S828" s="57"/>
      <c r="AP828" s="56"/>
      <c r="AS828" s="55"/>
      <c r="AX828"/>
      <c r="AY828"/>
      <c r="AZ828"/>
    </row>
    <row r="829" spans="17:52" x14ac:dyDescent="0.25">
      <c r="Q829" s="55"/>
      <c r="R829" s="55"/>
      <c r="S829" s="57"/>
      <c r="AP829" s="56"/>
      <c r="AS829" s="55"/>
      <c r="AX829"/>
      <c r="AY829"/>
      <c r="AZ829"/>
    </row>
    <row r="830" spans="17:52" x14ac:dyDescent="0.25">
      <c r="Q830" s="55"/>
      <c r="R830" s="55"/>
      <c r="S830" s="57"/>
      <c r="AP830" s="56"/>
      <c r="AS830" s="55"/>
      <c r="AX830"/>
      <c r="AY830"/>
      <c r="AZ830"/>
    </row>
    <row r="831" spans="17:52" x14ac:dyDescent="0.25">
      <c r="Q831" s="55"/>
      <c r="R831" s="55"/>
      <c r="S831" s="57"/>
      <c r="AP831" s="56"/>
      <c r="AS831" s="55"/>
      <c r="AX831"/>
      <c r="AY831"/>
      <c r="AZ831"/>
    </row>
    <row r="832" spans="17:52" x14ac:dyDescent="0.25">
      <c r="Q832" s="55"/>
      <c r="R832" s="55"/>
      <c r="S832" s="57"/>
      <c r="AP832" s="56"/>
      <c r="AS832" s="55"/>
      <c r="AX832"/>
      <c r="AY832"/>
      <c r="AZ832"/>
    </row>
    <row r="833" spans="17:52" x14ac:dyDescent="0.25">
      <c r="Q833" s="55"/>
      <c r="R833" s="55"/>
      <c r="S833" s="57"/>
      <c r="AP833" s="56"/>
      <c r="AS833" s="55"/>
      <c r="AX833"/>
      <c r="AY833"/>
      <c r="AZ833"/>
    </row>
    <row r="834" spans="17:52" x14ac:dyDescent="0.25">
      <c r="Q834" s="55"/>
      <c r="R834" s="55"/>
      <c r="S834" s="57"/>
      <c r="AP834" s="56"/>
      <c r="AS834" s="55"/>
      <c r="AX834"/>
      <c r="AY834"/>
      <c r="AZ834"/>
    </row>
    <row r="835" spans="17:52" x14ac:dyDescent="0.25">
      <c r="Q835" s="55"/>
      <c r="R835" s="55"/>
      <c r="S835" s="57"/>
      <c r="AP835" s="56"/>
      <c r="AS835" s="55"/>
      <c r="AX835"/>
      <c r="AY835"/>
      <c r="AZ835"/>
    </row>
    <row r="836" spans="17:52" x14ac:dyDescent="0.25">
      <c r="Q836" s="55"/>
      <c r="R836" s="55"/>
      <c r="S836" s="57"/>
      <c r="AP836" s="56"/>
      <c r="AS836" s="55"/>
      <c r="AX836"/>
      <c r="AY836"/>
      <c r="AZ836"/>
    </row>
    <row r="837" spans="17:52" x14ac:dyDescent="0.25">
      <c r="Q837" s="55"/>
      <c r="R837" s="55"/>
      <c r="S837" s="57"/>
      <c r="AP837" s="56"/>
      <c r="AS837" s="55"/>
      <c r="AX837"/>
      <c r="AY837"/>
      <c r="AZ837"/>
    </row>
    <row r="838" spans="17:52" x14ac:dyDescent="0.25">
      <c r="Q838" s="55"/>
      <c r="R838" s="55"/>
      <c r="S838" s="57"/>
      <c r="AP838" s="56"/>
      <c r="AS838" s="55"/>
      <c r="AX838"/>
      <c r="AY838"/>
      <c r="AZ838"/>
    </row>
    <row r="839" spans="17:52" x14ac:dyDescent="0.25">
      <c r="Q839" s="55"/>
      <c r="R839" s="55"/>
      <c r="S839" s="57"/>
      <c r="AP839" s="56"/>
      <c r="AS839" s="55"/>
      <c r="AX839"/>
      <c r="AY839"/>
      <c r="AZ839"/>
    </row>
    <row r="840" spans="17:52" x14ac:dyDescent="0.25">
      <c r="Q840" s="55"/>
      <c r="R840" s="55"/>
      <c r="S840" s="57"/>
      <c r="AP840" s="56"/>
      <c r="AS840" s="55"/>
      <c r="AX840"/>
      <c r="AY840"/>
      <c r="AZ840"/>
    </row>
    <row r="841" spans="17:52" x14ac:dyDescent="0.25">
      <c r="Q841" s="55"/>
      <c r="R841" s="55"/>
      <c r="S841" s="57"/>
      <c r="AP841" s="56"/>
      <c r="AS841" s="55"/>
      <c r="AX841"/>
      <c r="AY841"/>
      <c r="AZ841"/>
    </row>
    <row r="842" spans="17:52" x14ac:dyDescent="0.25">
      <c r="Q842" s="55"/>
      <c r="R842" s="55"/>
      <c r="S842" s="57"/>
      <c r="AP842" s="56"/>
      <c r="AS842" s="55"/>
      <c r="AX842"/>
      <c r="AY842"/>
      <c r="AZ842"/>
    </row>
    <row r="843" spans="17:52" x14ac:dyDescent="0.25">
      <c r="Q843" s="55"/>
      <c r="R843" s="55"/>
      <c r="S843" s="57"/>
      <c r="AP843" s="56"/>
      <c r="AS843" s="55"/>
      <c r="AX843"/>
      <c r="AY843"/>
      <c r="AZ843"/>
    </row>
    <row r="844" spans="17:52" x14ac:dyDescent="0.25">
      <c r="Q844" s="55"/>
      <c r="R844" s="55"/>
      <c r="S844" s="57"/>
      <c r="AP844" s="56"/>
      <c r="AS844" s="55"/>
      <c r="AX844"/>
      <c r="AY844"/>
      <c r="AZ844"/>
    </row>
    <row r="845" spans="17:52" x14ac:dyDescent="0.25">
      <c r="Q845" s="55"/>
      <c r="R845" s="55"/>
      <c r="S845" s="57"/>
      <c r="AP845" s="56"/>
      <c r="AS845" s="55"/>
      <c r="AX845"/>
      <c r="AY845"/>
      <c r="AZ845"/>
    </row>
    <row r="846" spans="17:52" x14ac:dyDescent="0.25">
      <c r="Q846" s="55"/>
      <c r="R846" s="55"/>
      <c r="S846" s="57"/>
      <c r="AP846" s="56"/>
      <c r="AS846" s="55"/>
      <c r="AX846"/>
      <c r="AY846"/>
      <c r="AZ846"/>
    </row>
    <row r="847" spans="17:52" x14ac:dyDescent="0.25">
      <c r="Q847" s="55"/>
      <c r="R847" s="55"/>
      <c r="S847" s="57"/>
      <c r="AP847" s="56"/>
      <c r="AS847" s="55"/>
      <c r="AX847"/>
      <c r="AY847"/>
      <c r="AZ847"/>
    </row>
    <row r="848" spans="17:52" x14ac:dyDescent="0.25">
      <c r="Q848" s="55"/>
      <c r="R848" s="55"/>
      <c r="S848" s="57"/>
      <c r="AP848" s="56"/>
      <c r="AS848" s="55"/>
      <c r="AX848"/>
      <c r="AY848"/>
      <c r="AZ848"/>
    </row>
    <row r="849" spans="17:52" x14ac:dyDescent="0.25">
      <c r="Q849" s="55"/>
      <c r="R849" s="55"/>
      <c r="S849" s="57"/>
      <c r="AP849" s="56"/>
      <c r="AS849" s="55"/>
      <c r="AX849"/>
      <c r="AY849"/>
      <c r="AZ849"/>
    </row>
    <row r="850" spans="17:52" x14ac:dyDescent="0.25">
      <c r="Q850" s="55"/>
      <c r="R850" s="55"/>
      <c r="S850" s="57"/>
      <c r="AP850" s="56"/>
      <c r="AS850" s="55"/>
      <c r="AX850"/>
      <c r="AY850"/>
      <c r="AZ850"/>
    </row>
    <row r="851" spans="17:52" x14ac:dyDescent="0.25">
      <c r="Q851" s="55"/>
      <c r="R851" s="55"/>
      <c r="S851" s="57"/>
      <c r="AP851" s="56"/>
      <c r="AS851" s="55"/>
      <c r="AX851"/>
      <c r="AY851"/>
      <c r="AZ851"/>
    </row>
    <row r="852" spans="17:52" x14ac:dyDescent="0.25">
      <c r="Q852" s="55"/>
      <c r="R852" s="55"/>
      <c r="S852" s="57"/>
      <c r="AP852" s="56"/>
      <c r="AS852" s="55"/>
      <c r="AX852"/>
      <c r="AY852"/>
      <c r="AZ852"/>
    </row>
    <row r="853" spans="17:52" x14ac:dyDescent="0.25">
      <c r="Q853" s="55"/>
      <c r="R853" s="55"/>
      <c r="S853" s="57"/>
      <c r="AP853" s="56"/>
      <c r="AS853" s="55"/>
      <c r="AX853"/>
      <c r="AY853"/>
      <c r="AZ853"/>
    </row>
    <row r="854" spans="17:52" x14ac:dyDescent="0.25">
      <c r="Q854" s="55"/>
      <c r="R854" s="55"/>
      <c r="S854" s="57"/>
      <c r="AP854" s="56"/>
      <c r="AS854" s="55"/>
      <c r="AX854"/>
      <c r="AY854"/>
      <c r="AZ854"/>
    </row>
    <row r="855" spans="17:52" x14ac:dyDescent="0.25">
      <c r="Q855" s="55"/>
      <c r="R855" s="55"/>
      <c r="S855" s="57"/>
      <c r="AP855" s="56"/>
      <c r="AS855" s="55"/>
      <c r="AX855"/>
      <c r="AY855"/>
      <c r="AZ855"/>
    </row>
    <row r="856" spans="17:52" x14ac:dyDescent="0.25">
      <c r="Q856" s="55"/>
      <c r="R856" s="55"/>
      <c r="S856" s="57"/>
      <c r="AP856" s="56"/>
      <c r="AS856" s="55"/>
      <c r="AX856"/>
      <c r="AY856"/>
      <c r="AZ856"/>
    </row>
    <row r="857" spans="17:52" x14ac:dyDescent="0.25">
      <c r="Q857" s="55"/>
      <c r="R857" s="55"/>
      <c r="S857" s="57"/>
      <c r="AP857" s="56"/>
      <c r="AS857" s="55"/>
      <c r="AX857"/>
      <c r="AY857"/>
      <c r="AZ857"/>
    </row>
    <row r="858" spans="17:52" x14ac:dyDescent="0.25">
      <c r="Q858" s="55"/>
      <c r="R858" s="55"/>
      <c r="S858" s="57"/>
      <c r="AP858" s="56"/>
      <c r="AS858" s="55"/>
      <c r="AX858"/>
      <c r="AY858"/>
      <c r="AZ858"/>
    </row>
    <row r="859" spans="17:52" x14ac:dyDescent="0.25">
      <c r="Q859" s="55"/>
      <c r="R859" s="55"/>
      <c r="S859" s="57"/>
      <c r="AP859" s="56"/>
      <c r="AS859" s="55"/>
      <c r="AX859"/>
      <c r="AY859"/>
      <c r="AZ859"/>
    </row>
    <row r="860" spans="17:52" x14ac:dyDescent="0.25">
      <c r="Q860" s="55"/>
      <c r="R860" s="55"/>
      <c r="S860" s="57"/>
      <c r="AP860" s="56"/>
      <c r="AS860" s="55"/>
      <c r="AX860"/>
      <c r="AY860"/>
      <c r="AZ860"/>
    </row>
    <row r="861" spans="17:52" x14ac:dyDescent="0.25">
      <c r="Q861" s="55"/>
      <c r="R861" s="55"/>
      <c r="S861" s="57"/>
      <c r="AP861" s="56"/>
      <c r="AS861" s="55"/>
      <c r="AX861"/>
      <c r="AY861"/>
      <c r="AZ861"/>
    </row>
    <row r="862" spans="17:52" x14ac:dyDescent="0.25">
      <c r="Q862" s="55"/>
      <c r="R862" s="55"/>
      <c r="S862" s="57"/>
      <c r="AP862" s="56"/>
      <c r="AS862" s="55"/>
      <c r="AX862"/>
      <c r="AY862"/>
      <c r="AZ862"/>
    </row>
    <row r="863" spans="17:52" x14ac:dyDescent="0.25">
      <c r="Q863" s="55"/>
      <c r="R863" s="55"/>
      <c r="S863" s="57"/>
      <c r="AP863" s="56"/>
      <c r="AS863" s="55"/>
      <c r="AX863"/>
      <c r="AY863"/>
      <c r="AZ863"/>
    </row>
    <row r="864" spans="17:52" x14ac:dyDescent="0.25">
      <c r="Q864" s="55"/>
      <c r="R864" s="55"/>
      <c r="S864" s="57"/>
      <c r="AP864" s="56"/>
      <c r="AS864" s="55"/>
      <c r="AX864"/>
      <c r="AY864"/>
      <c r="AZ864"/>
    </row>
    <row r="865" spans="17:52" x14ac:dyDescent="0.25">
      <c r="Q865" s="55"/>
      <c r="R865" s="55"/>
      <c r="S865" s="57"/>
      <c r="AP865" s="56"/>
      <c r="AS865" s="55"/>
      <c r="AX865"/>
      <c r="AY865"/>
      <c r="AZ865"/>
    </row>
    <row r="866" spans="17:52" x14ac:dyDescent="0.25">
      <c r="Q866" s="55"/>
      <c r="R866" s="55"/>
      <c r="S866" s="57"/>
      <c r="AP866" s="56"/>
      <c r="AS866" s="55"/>
      <c r="AX866"/>
      <c r="AY866"/>
      <c r="AZ866"/>
    </row>
    <row r="867" spans="17:52" x14ac:dyDescent="0.25">
      <c r="Q867" s="55"/>
      <c r="R867" s="55"/>
      <c r="S867" s="57"/>
      <c r="AP867" s="56"/>
      <c r="AS867" s="55"/>
      <c r="AX867"/>
      <c r="AY867"/>
      <c r="AZ867"/>
    </row>
    <row r="868" spans="17:52" x14ac:dyDescent="0.25">
      <c r="Q868" s="55"/>
      <c r="R868" s="55"/>
      <c r="S868" s="57"/>
      <c r="AP868" s="56"/>
      <c r="AS868" s="55"/>
      <c r="AX868"/>
      <c r="AY868"/>
      <c r="AZ868"/>
    </row>
    <row r="869" spans="17:52" x14ac:dyDescent="0.25">
      <c r="Q869" s="55"/>
      <c r="R869" s="55"/>
      <c r="S869" s="57"/>
      <c r="AP869" s="56"/>
      <c r="AS869" s="55"/>
      <c r="AX869"/>
      <c r="AY869"/>
      <c r="AZ869"/>
    </row>
    <row r="870" spans="17:52" x14ac:dyDescent="0.25">
      <c r="Q870" s="55"/>
      <c r="R870" s="55"/>
      <c r="S870" s="57"/>
      <c r="AP870" s="56"/>
      <c r="AS870" s="55"/>
      <c r="AX870"/>
      <c r="AY870"/>
      <c r="AZ870"/>
    </row>
    <row r="871" spans="17:52" x14ac:dyDescent="0.25">
      <c r="Q871" s="55"/>
      <c r="R871" s="55"/>
      <c r="S871" s="57"/>
      <c r="AP871" s="56"/>
      <c r="AS871" s="55"/>
      <c r="AX871"/>
      <c r="AY871"/>
      <c r="AZ871"/>
    </row>
    <row r="872" spans="17:52" x14ac:dyDescent="0.25">
      <c r="Q872" s="55"/>
      <c r="R872" s="55"/>
      <c r="S872" s="57"/>
      <c r="AP872" s="56"/>
      <c r="AS872" s="55"/>
      <c r="AX872"/>
      <c r="AY872"/>
      <c r="AZ872"/>
    </row>
    <row r="873" spans="17:52" x14ac:dyDescent="0.25">
      <c r="Q873" s="55"/>
      <c r="R873" s="55"/>
      <c r="S873" s="57"/>
      <c r="AP873" s="56"/>
      <c r="AS873" s="55"/>
      <c r="AX873"/>
      <c r="AY873"/>
      <c r="AZ873"/>
    </row>
    <row r="874" spans="17:52" x14ac:dyDescent="0.25">
      <c r="Q874" s="55"/>
      <c r="R874" s="55"/>
      <c r="S874" s="57"/>
      <c r="AP874" s="56"/>
      <c r="AS874" s="55"/>
      <c r="AX874"/>
      <c r="AY874"/>
      <c r="AZ874"/>
    </row>
    <row r="875" spans="17:52" x14ac:dyDescent="0.25">
      <c r="Q875" s="55"/>
      <c r="R875" s="55"/>
      <c r="S875" s="57"/>
      <c r="AP875" s="56"/>
      <c r="AS875" s="55"/>
      <c r="AX875"/>
      <c r="AY875"/>
      <c r="AZ875"/>
    </row>
    <row r="876" spans="17:52" x14ac:dyDescent="0.25">
      <c r="Q876" s="55"/>
      <c r="R876" s="55"/>
      <c r="S876" s="57"/>
      <c r="AP876" s="56"/>
      <c r="AS876" s="55"/>
      <c r="AX876"/>
      <c r="AY876"/>
      <c r="AZ876"/>
    </row>
    <row r="877" spans="17:52" x14ac:dyDescent="0.25">
      <c r="Q877" s="55"/>
      <c r="R877" s="55"/>
      <c r="S877" s="57"/>
      <c r="AP877" s="56"/>
      <c r="AS877" s="55"/>
      <c r="AX877"/>
      <c r="AY877"/>
      <c r="AZ877"/>
    </row>
    <row r="878" spans="17:52" x14ac:dyDescent="0.25">
      <c r="Q878" s="55"/>
      <c r="R878" s="55"/>
      <c r="S878" s="57"/>
      <c r="AP878" s="56"/>
      <c r="AS878" s="55"/>
      <c r="AX878"/>
      <c r="AY878"/>
      <c r="AZ878"/>
    </row>
    <row r="879" spans="17:52" x14ac:dyDescent="0.25">
      <c r="Q879" s="55"/>
      <c r="R879" s="55"/>
      <c r="S879" s="57"/>
      <c r="AP879" s="56"/>
      <c r="AS879" s="55"/>
      <c r="AX879"/>
      <c r="AY879"/>
      <c r="AZ879"/>
    </row>
    <row r="880" spans="17:52" x14ac:dyDescent="0.25">
      <c r="Q880" s="55"/>
      <c r="R880" s="55"/>
      <c r="S880" s="57"/>
      <c r="AP880" s="56"/>
      <c r="AS880" s="55"/>
      <c r="AX880"/>
      <c r="AY880"/>
      <c r="AZ880"/>
    </row>
    <row r="881" spans="17:52" x14ac:dyDescent="0.25">
      <c r="Q881" s="55"/>
      <c r="R881" s="55"/>
      <c r="S881" s="57"/>
      <c r="AP881" s="56"/>
      <c r="AS881" s="55"/>
      <c r="AX881"/>
      <c r="AY881"/>
      <c r="AZ881"/>
    </row>
    <row r="882" spans="17:52" x14ac:dyDescent="0.25">
      <c r="Q882" s="55"/>
      <c r="R882" s="55"/>
      <c r="S882" s="57"/>
      <c r="AP882" s="56"/>
      <c r="AS882" s="55"/>
      <c r="AX882"/>
      <c r="AY882"/>
      <c r="AZ882"/>
    </row>
    <row r="883" spans="17:52" x14ac:dyDescent="0.25">
      <c r="Q883" s="55"/>
      <c r="R883" s="55"/>
      <c r="S883" s="57"/>
      <c r="AP883" s="56"/>
      <c r="AS883" s="55"/>
      <c r="AX883"/>
      <c r="AY883"/>
      <c r="AZ883"/>
    </row>
    <row r="884" spans="17:52" x14ac:dyDescent="0.25">
      <c r="Q884" s="55"/>
      <c r="R884" s="55"/>
      <c r="S884" s="57"/>
      <c r="AP884" s="56"/>
      <c r="AS884" s="55"/>
      <c r="AX884"/>
      <c r="AY884"/>
      <c r="AZ884"/>
    </row>
    <row r="885" spans="17:52" x14ac:dyDescent="0.25">
      <c r="Q885" s="55"/>
      <c r="R885" s="55"/>
      <c r="S885" s="57"/>
      <c r="AP885" s="56"/>
      <c r="AS885" s="55"/>
      <c r="AX885"/>
      <c r="AY885"/>
      <c r="AZ885"/>
    </row>
    <row r="886" spans="17:52" x14ac:dyDescent="0.25">
      <c r="Q886" s="55"/>
      <c r="R886" s="55"/>
      <c r="S886" s="57"/>
      <c r="AP886" s="56"/>
      <c r="AS886" s="55"/>
      <c r="AX886"/>
      <c r="AY886"/>
      <c r="AZ886"/>
    </row>
    <row r="887" spans="17:52" x14ac:dyDescent="0.25">
      <c r="Q887" s="55"/>
      <c r="R887" s="55"/>
      <c r="S887" s="57"/>
      <c r="AP887" s="56"/>
      <c r="AS887" s="55"/>
      <c r="AX887"/>
      <c r="AY887"/>
      <c r="AZ887"/>
    </row>
    <row r="888" spans="17:52" x14ac:dyDescent="0.25">
      <c r="Q888" s="55"/>
      <c r="R888" s="55"/>
      <c r="S888" s="57"/>
      <c r="AP888" s="56"/>
      <c r="AS888" s="55"/>
      <c r="AX888"/>
      <c r="AY888"/>
      <c r="AZ888"/>
    </row>
    <row r="889" spans="17:52" x14ac:dyDescent="0.25">
      <c r="Q889" s="55"/>
      <c r="R889" s="55"/>
      <c r="S889" s="57"/>
      <c r="AP889" s="56"/>
      <c r="AS889" s="55"/>
      <c r="AX889"/>
      <c r="AY889"/>
      <c r="AZ889"/>
    </row>
    <row r="890" spans="17:52" x14ac:dyDescent="0.25">
      <c r="Q890" s="55"/>
      <c r="R890" s="55"/>
      <c r="S890" s="57"/>
      <c r="AP890" s="56"/>
      <c r="AS890" s="55"/>
      <c r="AX890"/>
      <c r="AY890"/>
      <c r="AZ890"/>
    </row>
    <row r="891" spans="17:52" x14ac:dyDescent="0.25">
      <c r="Q891" s="55"/>
      <c r="R891" s="55"/>
      <c r="S891" s="57"/>
      <c r="AP891" s="56"/>
      <c r="AS891" s="55"/>
      <c r="AX891"/>
      <c r="AY891"/>
      <c r="AZ891"/>
    </row>
    <row r="892" spans="17:52" x14ac:dyDescent="0.25">
      <c r="Q892" s="55"/>
      <c r="R892" s="55"/>
      <c r="S892" s="57"/>
      <c r="AP892" s="56"/>
      <c r="AS892" s="55"/>
      <c r="AX892"/>
      <c r="AY892"/>
      <c r="AZ892"/>
    </row>
    <row r="893" spans="17:52" x14ac:dyDescent="0.25">
      <c r="Q893" s="55"/>
      <c r="R893" s="55"/>
      <c r="S893" s="57"/>
      <c r="AP893" s="56"/>
      <c r="AS893" s="55"/>
      <c r="AX893"/>
      <c r="AY893"/>
      <c r="AZ893"/>
    </row>
    <row r="894" spans="17:52" x14ac:dyDescent="0.25">
      <c r="Q894" s="55"/>
      <c r="R894" s="55"/>
      <c r="S894" s="57"/>
      <c r="AP894" s="56"/>
      <c r="AS894" s="55"/>
      <c r="AX894"/>
      <c r="AY894"/>
      <c r="AZ894"/>
    </row>
    <row r="895" spans="17:52" x14ac:dyDescent="0.25">
      <c r="Q895" s="55"/>
      <c r="R895" s="55"/>
      <c r="S895" s="57"/>
      <c r="AP895" s="56"/>
      <c r="AS895" s="55"/>
      <c r="AX895"/>
      <c r="AY895"/>
      <c r="AZ895"/>
    </row>
    <row r="896" spans="17:52" x14ac:dyDescent="0.25">
      <c r="Q896" s="55"/>
      <c r="R896" s="55"/>
      <c r="S896" s="57"/>
      <c r="AP896" s="56"/>
      <c r="AS896" s="55"/>
      <c r="AX896"/>
      <c r="AY896"/>
      <c r="AZ896"/>
    </row>
    <row r="897" spans="17:52" x14ac:dyDescent="0.25">
      <c r="Q897" s="55"/>
      <c r="R897" s="55"/>
      <c r="S897" s="57"/>
      <c r="AP897" s="56"/>
      <c r="AS897" s="55"/>
      <c r="AX897"/>
      <c r="AY897"/>
      <c r="AZ897"/>
    </row>
    <row r="898" spans="17:52" x14ac:dyDescent="0.25">
      <c r="Q898" s="55"/>
      <c r="R898" s="55"/>
      <c r="S898" s="57"/>
      <c r="AP898" s="56"/>
      <c r="AS898" s="55"/>
      <c r="AX898"/>
      <c r="AY898"/>
      <c r="AZ898"/>
    </row>
    <row r="899" spans="17:52" x14ac:dyDescent="0.25">
      <c r="Q899" s="55"/>
      <c r="R899" s="55"/>
      <c r="S899" s="57"/>
      <c r="AP899" s="56"/>
      <c r="AS899" s="55"/>
      <c r="AX899"/>
      <c r="AY899"/>
      <c r="AZ899"/>
    </row>
    <row r="900" spans="17:52" x14ac:dyDescent="0.25">
      <c r="Q900" s="55"/>
      <c r="R900" s="55"/>
      <c r="S900" s="57"/>
      <c r="AP900" s="56"/>
      <c r="AS900" s="55"/>
      <c r="AX900"/>
      <c r="AY900"/>
      <c r="AZ900"/>
    </row>
    <row r="901" spans="17:52" x14ac:dyDescent="0.25">
      <c r="Q901" s="55"/>
      <c r="R901" s="55"/>
      <c r="S901" s="57"/>
      <c r="AP901" s="56"/>
      <c r="AS901" s="55"/>
      <c r="AX901"/>
      <c r="AY901"/>
      <c r="AZ901"/>
    </row>
    <row r="902" spans="17:52" x14ac:dyDescent="0.25">
      <c r="Q902" s="55"/>
      <c r="R902" s="55"/>
      <c r="S902" s="57"/>
      <c r="AP902" s="56"/>
      <c r="AS902" s="55"/>
      <c r="AX902"/>
      <c r="AY902"/>
      <c r="AZ902"/>
    </row>
    <row r="903" spans="17:52" x14ac:dyDescent="0.25">
      <c r="Q903" s="55"/>
      <c r="R903" s="55"/>
      <c r="S903" s="57"/>
      <c r="AP903" s="56"/>
      <c r="AS903" s="55"/>
      <c r="AX903"/>
      <c r="AY903"/>
      <c r="AZ903"/>
    </row>
    <row r="904" spans="17:52" x14ac:dyDescent="0.25">
      <c r="Q904" s="55"/>
      <c r="R904" s="55"/>
      <c r="S904" s="57"/>
      <c r="AP904" s="56"/>
      <c r="AS904" s="55"/>
      <c r="AX904"/>
      <c r="AY904"/>
      <c r="AZ904"/>
    </row>
    <row r="905" spans="17:52" x14ac:dyDescent="0.25">
      <c r="Q905" s="55"/>
      <c r="R905" s="55"/>
      <c r="S905" s="57"/>
      <c r="AP905" s="56"/>
      <c r="AS905" s="55"/>
      <c r="AX905"/>
      <c r="AY905"/>
      <c r="AZ905"/>
    </row>
    <row r="906" spans="17:52" x14ac:dyDescent="0.25">
      <c r="Q906" s="55"/>
      <c r="R906" s="55"/>
      <c r="S906" s="57"/>
      <c r="AP906" s="56"/>
      <c r="AS906" s="55"/>
      <c r="AX906"/>
      <c r="AY906"/>
      <c r="AZ906"/>
    </row>
    <row r="907" spans="17:52" x14ac:dyDescent="0.25">
      <c r="Q907" s="55"/>
      <c r="R907" s="55"/>
      <c r="S907" s="57"/>
      <c r="AP907" s="56"/>
      <c r="AS907" s="55"/>
      <c r="AX907"/>
      <c r="AY907"/>
      <c r="AZ907"/>
    </row>
    <row r="908" spans="17:52" x14ac:dyDescent="0.25">
      <c r="Q908" s="55"/>
      <c r="R908" s="55"/>
      <c r="S908" s="57"/>
      <c r="AP908" s="56"/>
      <c r="AS908" s="55"/>
      <c r="AX908"/>
      <c r="AY908"/>
      <c r="AZ908"/>
    </row>
    <row r="909" spans="17:52" x14ac:dyDescent="0.25">
      <c r="Q909" s="55"/>
      <c r="R909" s="55"/>
      <c r="S909" s="57"/>
      <c r="AP909" s="56"/>
      <c r="AS909" s="55"/>
      <c r="AX909"/>
      <c r="AY909"/>
      <c r="AZ909"/>
    </row>
    <row r="910" spans="17:52" x14ac:dyDescent="0.25">
      <c r="Q910" s="55"/>
      <c r="R910" s="55"/>
      <c r="S910" s="57"/>
      <c r="AP910" s="56"/>
      <c r="AS910" s="55"/>
      <c r="AX910"/>
      <c r="AY910"/>
      <c r="AZ910"/>
    </row>
    <row r="911" spans="17:52" x14ac:dyDescent="0.25">
      <c r="Q911" s="55"/>
      <c r="R911" s="55"/>
      <c r="S911" s="57"/>
      <c r="AP911" s="56"/>
      <c r="AS911" s="55"/>
      <c r="AX911"/>
      <c r="AY911"/>
      <c r="AZ911"/>
    </row>
    <row r="912" spans="17:52" x14ac:dyDescent="0.25">
      <c r="Q912" s="55"/>
      <c r="R912" s="55"/>
      <c r="S912" s="57"/>
      <c r="AP912" s="56"/>
      <c r="AS912" s="55"/>
      <c r="AX912"/>
      <c r="AY912"/>
      <c r="AZ912"/>
    </row>
    <row r="913" spans="17:52" x14ac:dyDescent="0.25">
      <c r="Q913" s="55"/>
      <c r="R913" s="55"/>
      <c r="S913" s="57"/>
      <c r="AP913" s="56"/>
      <c r="AS913" s="55"/>
      <c r="AX913"/>
      <c r="AY913"/>
      <c r="AZ913"/>
    </row>
    <row r="914" spans="17:52" x14ac:dyDescent="0.25">
      <c r="Q914" s="55"/>
      <c r="R914" s="55"/>
      <c r="S914" s="57"/>
      <c r="AP914" s="56"/>
      <c r="AS914" s="55"/>
      <c r="AX914"/>
      <c r="AY914"/>
      <c r="AZ914"/>
    </row>
    <row r="915" spans="17:52" x14ac:dyDescent="0.25">
      <c r="Q915" s="55"/>
      <c r="R915" s="55"/>
      <c r="S915" s="57"/>
      <c r="AP915" s="56"/>
      <c r="AS915" s="55"/>
      <c r="AX915"/>
      <c r="AY915"/>
      <c r="AZ915"/>
    </row>
    <row r="916" spans="17:52" x14ac:dyDescent="0.25">
      <c r="Q916" s="55"/>
      <c r="R916" s="55"/>
      <c r="S916" s="57"/>
      <c r="AP916" s="56"/>
      <c r="AS916" s="55"/>
      <c r="AX916"/>
      <c r="AY916"/>
      <c r="AZ916"/>
    </row>
    <row r="917" spans="17:52" x14ac:dyDescent="0.25">
      <c r="Q917" s="55"/>
      <c r="R917" s="55"/>
      <c r="S917" s="57"/>
      <c r="AP917" s="56"/>
      <c r="AS917" s="55"/>
      <c r="AX917"/>
      <c r="AY917"/>
      <c r="AZ917"/>
    </row>
    <row r="918" spans="17:52" x14ac:dyDescent="0.25">
      <c r="Q918" s="55"/>
      <c r="R918" s="55"/>
      <c r="S918" s="57"/>
      <c r="AP918" s="56"/>
      <c r="AS918" s="55"/>
      <c r="AX918"/>
      <c r="AY918"/>
      <c r="AZ918"/>
    </row>
    <row r="919" spans="17:52" x14ac:dyDescent="0.25">
      <c r="Q919" s="55"/>
      <c r="R919" s="55"/>
      <c r="S919" s="57"/>
      <c r="AP919" s="56"/>
      <c r="AS919" s="55"/>
      <c r="AX919"/>
      <c r="AY919"/>
      <c r="AZ919"/>
    </row>
    <row r="920" spans="17:52" x14ac:dyDescent="0.25">
      <c r="Q920" s="55"/>
      <c r="R920" s="55"/>
      <c r="S920" s="57"/>
      <c r="AP920" s="56"/>
      <c r="AS920" s="55"/>
      <c r="AX920"/>
      <c r="AY920"/>
      <c r="AZ920"/>
    </row>
    <row r="921" spans="17:52" x14ac:dyDescent="0.25">
      <c r="Q921" s="55"/>
      <c r="R921" s="55"/>
      <c r="S921" s="57"/>
      <c r="AP921" s="56"/>
      <c r="AS921" s="55"/>
      <c r="AX921"/>
      <c r="AY921"/>
      <c r="AZ921"/>
    </row>
    <row r="922" spans="17:52" x14ac:dyDescent="0.25">
      <c r="Q922" s="55"/>
      <c r="R922" s="55"/>
      <c r="S922" s="57"/>
      <c r="AP922" s="56"/>
      <c r="AS922" s="55"/>
      <c r="AX922"/>
      <c r="AY922"/>
      <c r="AZ922"/>
    </row>
    <row r="923" spans="17:52" x14ac:dyDescent="0.25">
      <c r="Q923" s="55"/>
      <c r="R923" s="55"/>
      <c r="S923" s="57"/>
      <c r="AP923" s="56"/>
      <c r="AS923" s="55"/>
      <c r="AX923"/>
      <c r="AY923"/>
      <c r="AZ923"/>
    </row>
    <row r="924" spans="17:52" x14ac:dyDescent="0.25">
      <c r="Q924" s="55"/>
      <c r="R924" s="55"/>
      <c r="S924" s="57"/>
      <c r="AP924" s="56"/>
      <c r="AS924" s="55"/>
      <c r="AX924"/>
      <c r="AY924"/>
      <c r="AZ924"/>
    </row>
    <row r="925" spans="17:52" x14ac:dyDescent="0.25">
      <c r="Q925" s="55"/>
      <c r="R925" s="55"/>
      <c r="S925" s="57"/>
      <c r="AP925" s="56"/>
      <c r="AS925" s="55"/>
      <c r="AX925"/>
      <c r="AY925"/>
      <c r="AZ925"/>
    </row>
    <row r="926" spans="17:52" x14ac:dyDescent="0.25">
      <c r="Q926" s="55"/>
      <c r="R926" s="55"/>
      <c r="S926" s="57"/>
      <c r="AP926" s="56"/>
      <c r="AS926" s="55"/>
      <c r="AX926"/>
      <c r="AY926"/>
      <c r="AZ926"/>
    </row>
    <row r="927" spans="17:52" x14ac:dyDescent="0.25">
      <c r="Q927" s="55"/>
      <c r="R927" s="55"/>
      <c r="S927" s="57"/>
      <c r="AP927" s="56"/>
      <c r="AS927" s="55"/>
      <c r="AX927"/>
      <c r="AY927"/>
      <c r="AZ927"/>
    </row>
    <row r="928" spans="17:52" x14ac:dyDescent="0.25">
      <c r="Q928" s="55"/>
      <c r="R928" s="55"/>
      <c r="S928" s="57"/>
      <c r="AP928" s="56"/>
      <c r="AS928" s="55"/>
      <c r="AX928"/>
      <c r="AY928"/>
      <c r="AZ928"/>
    </row>
    <row r="929" spans="17:52" x14ac:dyDescent="0.25">
      <c r="Q929" s="55"/>
      <c r="R929" s="55"/>
      <c r="S929" s="57"/>
      <c r="AP929" s="56"/>
      <c r="AS929" s="55"/>
      <c r="AX929"/>
      <c r="AY929"/>
      <c r="AZ929"/>
    </row>
    <row r="930" spans="17:52" x14ac:dyDescent="0.25">
      <c r="Q930" s="55"/>
      <c r="R930" s="55"/>
      <c r="S930" s="57"/>
      <c r="AP930" s="56"/>
      <c r="AS930" s="55"/>
      <c r="AX930"/>
      <c r="AY930"/>
      <c r="AZ930"/>
    </row>
    <row r="931" spans="17:52" x14ac:dyDescent="0.25">
      <c r="Q931" s="55"/>
      <c r="R931" s="55"/>
      <c r="S931" s="57"/>
      <c r="AP931" s="56"/>
      <c r="AS931" s="55"/>
      <c r="AX931"/>
      <c r="AY931"/>
      <c r="AZ931"/>
    </row>
    <row r="932" spans="17:52" x14ac:dyDescent="0.25">
      <c r="Q932" s="55"/>
      <c r="R932" s="55"/>
      <c r="S932" s="57"/>
      <c r="AP932" s="56"/>
      <c r="AS932" s="55"/>
      <c r="AX932"/>
      <c r="AY932"/>
      <c r="AZ932"/>
    </row>
    <row r="933" spans="17:52" x14ac:dyDescent="0.25">
      <c r="Q933" s="55"/>
      <c r="R933" s="55"/>
      <c r="S933" s="57"/>
      <c r="AP933" s="56"/>
      <c r="AS933" s="55"/>
      <c r="AX933"/>
      <c r="AY933"/>
      <c r="AZ933"/>
    </row>
    <row r="934" spans="17:52" x14ac:dyDescent="0.25">
      <c r="Q934" s="55"/>
      <c r="R934" s="55"/>
      <c r="S934" s="57"/>
      <c r="AP934" s="56"/>
      <c r="AS934" s="55"/>
      <c r="AX934"/>
      <c r="AY934"/>
      <c r="AZ934"/>
    </row>
    <row r="935" spans="17:52" x14ac:dyDescent="0.25">
      <c r="Q935" s="55"/>
      <c r="R935" s="55"/>
      <c r="S935" s="57"/>
      <c r="AP935" s="56"/>
      <c r="AS935" s="55"/>
      <c r="AX935"/>
      <c r="AY935"/>
      <c r="AZ935"/>
    </row>
    <row r="936" spans="17:52" x14ac:dyDescent="0.25">
      <c r="Q936" s="55"/>
      <c r="R936" s="55"/>
      <c r="S936" s="57"/>
      <c r="AP936" s="56"/>
      <c r="AS936" s="55"/>
      <c r="AX936"/>
      <c r="AY936"/>
      <c r="AZ936"/>
    </row>
    <row r="937" spans="17:52" x14ac:dyDescent="0.25">
      <c r="Q937" s="55"/>
      <c r="R937" s="55"/>
      <c r="S937" s="57"/>
      <c r="AP937" s="56"/>
      <c r="AS937" s="55"/>
      <c r="AX937"/>
      <c r="AY937"/>
      <c r="AZ937"/>
    </row>
    <row r="938" spans="17:52" x14ac:dyDescent="0.25">
      <c r="Q938" s="55"/>
      <c r="R938" s="55"/>
      <c r="S938" s="57"/>
      <c r="AP938" s="56"/>
      <c r="AS938" s="55"/>
      <c r="AX938"/>
      <c r="AY938"/>
      <c r="AZ938"/>
    </row>
    <row r="939" spans="17:52" x14ac:dyDescent="0.25">
      <c r="Q939" s="55"/>
      <c r="R939" s="55"/>
      <c r="S939" s="57"/>
      <c r="AP939" s="56"/>
      <c r="AS939" s="55"/>
      <c r="AX939"/>
      <c r="AY939"/>
      <c r="AZ939"/>
    </row>
    <row r="940" spans="17:52" x14ac:dyDescent="0.25">
      <c r="Q940" s="55"/>
      <c r="R940" s="55"/>
      <c r="S940" s="57"/>
      <c r="AP940" s="56"/>
      <c r="AS940" s="55"/>
      <c r="AX940"/>
      <c r="AY940"/>
      <c r="AZ940"/>
    </row>
    <row r="941" spans="17:52" x14ac:dyDescent="0.25">
      <c r="Q941" s="55"/>
      <c r="R941" s="55"/>
      <c r="S941" s="57"/>
      <c r="AP941" s="56"/>
      <c r="AS941" s="55"/>
      <c r="AX941"/>
      <c r="AY941"/>
      <c r="AZ941"/>
    </row>
    <row r="942" spans="17:52" x14ac:dyDescent="0.25">
      <c r="Q942" s="55"/>
      <c r="R942" s="55"/>
      <c r="S942" s="57"/>
      <c r="AP942" s="56"/>
      <c r="AS942" s="55"/>
      <c r="AX942"/>
      <c r="AY942"/>
      <c r="AZ942"/>
    </row>
    <row r="943" spans="17:52" x14ac:dyDescent="0.25">
      <c r="Q943" s="55"/>
      <c r="R943" s="55"/>
      <c r="S943" s="57"/>
      <c r="AP943" s="56"/>
      <c r="AS943" s="55"/>
      <c r="AX943"/>
      <c r="AY943"/>
      <c r="AZ943"/>
    </row>
    <row r="944" spans="17:52" x14ac:dyDescent="0.25">
      <c r="Q944" s="55"/>
      <c r="R944" s="55"/>
      <c r="S944" s="57"/>
      <c r="AP944" s="56"/>
      <c r="AS944" s="55"/>
      <c r="AX944"/>
      <c r="AY944"/>
      <c r="AZ944"/>
    </row>
    <row r="945" spans="17:52" x14ac:dyDescent="0.25">
      <c r="Q945" s="55"/>
      <c r="R945" s="55"/>
      <c r="S945" s="57"/>
      <c r="AP945" s="56"/>
      <c r="AS945" s="55"/>
      <c r="AX945"/>
      <c r="AY945"/>
      <c r="AZ945"/>
    </row>
    <row r="946" spans="17:52" x14ac:dyDescent="0.25">
      <c r="Q946" s="55"/>
      <c r="R946" s="55"/>
      <c r="S946" s="57"/>
      <c r="AP946" s="56"/>
      <c r="AS946" s="55"/>
      <c r="AX946"/>
      <c r="AY946"/>
      <c r="AZ946"/>
    </row>
    <row r="947" spans="17:52" x14ac:dyDescent="0.25">
      <c r="Q947" s="55"/>
      <c r="R947" s="55"/>
      <c r="S947" s="57"/>
      <c r="AP947" s="56"/>
      <c r="AS947" s="55"/>
      <c r="AX947"/>
      <c r="AY947"/>
      <c r="AZ947"/>
    </row>
    <row r="948" spans="17:52" x14ac:dyDescent="0.25">
      <c r="Q948" s="55"/>
      <c r="R948" s="55"/>
      <c r="S948" s="57"/>
      <c r="AP948" s="56"/>
      <c r="AS948" s="55"/>
      <c r="AX948"/>
      <c r="AY948"/>
      <c r="AZ948"/>
    </row>
    <row r="949" spans="17:52" x14ac:dyDescent="0.25">
      <c r="Q949" s="55"/>
      <c r="R949" s="55"/>
      <c r="S949" s="57"/>
      <c r="AP949" s="56"/>
      <c r="AS949" s="55"/>
      <c r="AX949"/>
      <c r="AY949"/>
      <c r="AZ949"/>
    </row>
    <row r="950" spans="17:52" x14ac:dyDescent="0.25">
      <c r="Q950" s="55"/>
      <c r="R950" s="55"/>
      <c r="S950" s="57"/>
      <c r="AP950" s="56"/>
      <c r="AS950" s="55"/>
      <c r="AX950"/>
      <c r="AY950"/>
      <c r="AZ950"/>
    </row>
    <row r="951" spans="17:52" x14ac:dyDescent="0.25">
      <c r="Q951" s="55"/>
      <c r="R951" s="55"/>
      <c r="S951" s="57"/>
      <c r="AP951" s="56"/>
      <c r="AS951" s="55"/>
      <c r="AX951"/>
      <c r="AY951"/>
      <c r="AZ951"/>
    </row>
    <row r="952" spans="17:52" x14ac:dyDescent="0.25">
      <c r="Q952" s="55"/>
      <c r="R952" s="55"/>
      <c r="S952" s="57"/>
      <c r="AP952" s="56"/>
      <c r="AS952" s="55"/>
      <c r="AX952"/>
      <c r="AY952"/>
      <c r="AZ952"/>
    </row>
    <row r="953" spans="17:52" x14ac:dyDescent="0.25">
      <c r="Q953" s="55"/>
      <c r="R953" s="55"/>
      <c r="S953" s="57"/>
      <c r="AP953" s="56"/>
      <c r="AS953" s="55"/>
      <c r="AX953"/>
      <c r="AY953"/>
      <c r="AZ953"/>
    </row>
    <row r="954" spans="17:52" x14ac:dyDescent="0.25">
      <c r="Q954" s="55"/>
      <c r="R954" s="55"/>
      <c r="S954" s="57"/>
      <c r="AP954" s="56"/>
      <c r="AS954" s="55"/>
      <c r="AX954"/>
      <c r="AY954"/>
      <c r="AZ954"/>
    </row>
    <row r="955" spans="17:52" x14ac:dyDescent="0.25">
      <c r="Q955" s="55"/>
      <c r="R955" s="55"/>
      <c r="S955" s="57"/>
      <c r="AP955" s="56"/>
      <c r="AS955" s="55"/>
      <c r="AX955"/>
      <c r="AY955"/>
      <c r="AZ955"/>
    </row>
    <row r="956" spans="17:52" x14ac:dyDescent="0.25">
      <c r="Q956" s="55"/>
      <c r="R956" s="55"/>
      <c r="S956" s="57"/>
      <c r="AP956" s="56"/>
      <c r="AS956" s="55"/>
      <c r="AX956"/>
      <c r="AY956"/>
      <c r="AZ956"/>
    </row>
    <row r="957" spans="17:52" x14ac:dyDescent="0.25">
      <c r="Q957" s="55"/>
      <c r="R957" s="55"/>
      <c r="S957" s="57"/>
      <c r="AP957" s="56"/>
      <c r="AS957" s="55"/>
      <c r="AX957"/>
      <c r="AY957"/>
      <c r="AZ957"/>
    </row>
    <row r="958" spans="17:52" x14ac:dyDescent="0.25">
      <c r="Q958" s="55"/>
      <c r="R958" s="55"/>
      <c r="S958" s="57"/>
      <c r="AP958" s="56"/>
      <c r="AS958" s="55"/>
      <c r="AX958"/>
      <c r="AY958"/>
      <c r="AZ958"/>
    </row>
    <row r="959" spans="17:52" x14ac:dyDescent="0.25">
      <c r="Q959" s="55"/>
      <c r="R959" s="55"/>
      <c r="S959" s="57"/>
      <c r="AP959" s="56"/>
      <c r="AS959" s="55"/>
      <c r="AX959"/>
      <c r="AY959"/>
      <c r="AZ959"/>
    </row>
    <row r="960" spans="17:52" x14ac:dyDescent="0.25">
      <c r="Q960" s="55"/>
      <c r="R960" s="55"/>
      <c r="S960" s="57"/>
      <c r="AP960" s="56"/>
      <c r="AS960" s="55"/>
      <c r="AX960"/>
      <c r="AY960"/>
      <c r="AZ960"/>
    </row>
    <row r="961" spans="17:52" x14ac:dyDescent="0.25">
      <c r="Q961" s="55"/>
      <c r="R961" s="55"/>
      <c r="S961" s="57"/>
      <c r="AP961" s="56"/>
      <c r="AS961" s="55"/>
      <c r="AX961"/>
      <c r="AY961"/>
      <c r="AZ961"/>
    </row>
    <row r="962" spans="17:52" x14ac:dyDescent="0.25">
      <c r="Q962" s="55"/>
      <c r="R962" s="55"/>
      <c r="S962" s="57"/>
      <c r="AP962" s="56"/>
      <c r="AS962" s="55"/>
      <c r="AX962"/>
      <c r="AY962"/>
      <c r="AZ962"/>
    </row>
    <row r="963" spans="17:52" x14ac:dyDescent="0.25">
      <c r="Q963" s="55"/>
      <c r="R963" s="55"/>
      <c r="S963" s="57"/>
      <c r="AP963" s="56"/>
      <c r="AS963" s="55"/>
      <c r="AX963"/>
      <c r="AY963"/>
      <c r="AZ963"/>
    </row>
    <row r="964" spans="17:52" x14ac:dyDescent="0.25">
      <c r="Q964" s="55"/>
      <c r="R964" s="55"/>
      <c r="S964" s="57"/>
      <c r="AP964" s="56"/>
      <c r="AS964" s="55"/>
      <c r="AX964"/>
      <c r="AY964"/>
      <c r="AZ964"/>
    </row>
    <row r="965" spans="17:52" x14ac:dyDescent="0.25">
      <c r="Q965" s="55"/>
      <c r="R965" s="55"/>
      <c r="S965" s="57"/>
      <c r="AP965" s="56"/>
      <c r="AS965" s="55"/>
      <c r="AX965"/>
      <c r="AY965"/>
      <c r="AZ965"/>
    </row>
    <row r="966" spans="17:52" x14ac:dyDescent="0.25">
      <c r="Q966" s="55"/>
      <c r="R966" s="55"/>
      <c r="S966" s="57"/>
      <c r="AP966" s="56"/>
      <c r="AS966" s="55"/>
      <c r="AX966"/>
      <c r="AY966"/>
      <c r="AZ966"/>
    </row>
    <row r="967" spans="17:52" x14ac:dyDescent="0.25">
      <c r="Q967" s="55"/>
      <c r="R967" s="55"/>
      <c r="S967" s="57"/>
      <c r="AP967" s="56"/>
      <c r="AS967" s="55"/>
      <c r="AX967"/>
      <c r="AY967"/>
      <c r="AZ967"/>
    </row>
    <row r="968" spans="17:52" x14ac:dyDescent="0.25">
      <c r="Q968" s="55"/>
      <c r="R968" s="55"/>
      <c r="S968" s="57"/>
      <c r="AP968" s="56"/>
      <c r="AS968" s="55"/>
      <c r="AX968"/>
      <c r="AY968"/>
      <c r="AZ968"/>
    </row>
    <row r="969" spans="17:52" x14ac:dyDescent="0.25">
      <c r="Q969" s="55"/>
      <c r="R969" s="55"/>
      <c r="S969" s="57"/>
      <c r="AP969" s="56"/>
      <c r="AS969" s="55"/>
      <c r="AX969"/>
      <c r="AY969"/>
      <c r="AZ969"/>
    </row>
    <row r="970" spans="17:52" x14ac:dyDescent="0.25">
      <c r="Q970" s="55"/>
      <c r="R970" s="55"/>
      <c r="S970" s="57"/>
      <c r="AP970" s="56"/>
      <c r="AS970" s="55"/>
      <c r="AX970"/>
      <c r="AY970"/>
      <c r="AZ970"/>
    </row>
    <row r="971" spans="17:52" x14ac:dyDescent="0.25">
      <c r="Q971" s="55"/>
      <c r="R971" s="55"/>
      <c r="S971" s="57"/>
      <c r="AP971" s="56"/>
      <c r="AS971" s="55"/>
      <c r="AX971"/>
      <c r="AY971"/>
      <c r="AZ971"/>
    </row>
    <row r="972" spans="17:52" x14ac:dyDescent="0.25">
      <c r="Q972" s="55"/>
      <c r="R972" s="55"/>
      <c r="S972" s="57"/>
      <c r="AP972" s="56"/>
      <c r="AS972" s="55"/>
      <c r="AX972"/>
      <c r="AY972"/>
      <c r="AZ972"/>
    </row>
    <row r="973" spans="17:52" x14ac:dyDescent="0.25">
      <c r="Q973" s="55"/>
      <c r="R973" s="55"/>
      <c r="S973" s="57"/>
      <c r="AP973" s="56"/>
      <c r="AS973" s="55"/>
      <c r="AX973"/>
      <c r="AY973"/>
      <c r="AZ973"/>
    </row>
    <row r="974" spans="17:52" x14ac:dyDescent="0.25">
      <c r="Q974" s="55"/>
      <c r="R974" s="55"/>
      <c r="S974" s="57"/>
      <c r="AP974" s="56"/>
      <c r="AS974" s="55"/>
      <c r="AX974"/>
      <c r="AY974"/>
      <c r="AZ974"/>
    </row>
    <row r="975" spans="17:52" x14ac:dyDescent="0.25">
      <c r="Q975" s="55"/>
      <c r="R975" s="55"/>
      <c r="S975" s="57"/>
      <c r="AP975" s="56"/>
      <c r="AS975" s="55"/>
      <c r="AX975"/>
      <c r="AY975"/>
      <c r="AZ975"/>
    </row>
    <row r="976" spans="17:52" x14ac:dyDescent="0.25">
      <c r="Q976" s="55"/>
      <c r="R976" s="55"/>
      <c r="S976" s="57"/>
      <c r="AP976" s="56"/>
      <c r="AS976" s="55"/>
      <c r="AX976"/>
      <c r="AY976"/>
      <c r="AZ976"/>
    </row>
    <row r="977" spans="17:52" x14ac:dyDescent="0.25">
      <c r="Q977" s="55"/>
      <c r="R977" s="55"/>
      <c r="S977" s="57"/>
      <c r="AP977" s="56"/>
      <c r="AS977" s="55"/>
      <c r="AX977"/>
      <c r="AY977"/>
      <c r="AZ977"/>
    </row>
    <row r="978" spans="17:52" x14ac:dyDescent="0.25">
      <c r="Q978" s="55"/>
      <c r="R978" s="55"/>
      <c r="S978" s="57"/>
      <c r="AP978" s="56"/>
      <c r="AS978" s="55"/>
      <c r="AX978"/>
      <c r="AY978"/>
      <c r="AZ978"/>
    </row>
    <row r="979" spans="17:52" x14ac:dyDescent="0.25">
      <c r="Q979" s="55"/>
      <c r="R979" s="55"/>
      <c r="S979" s="57"/>
      <c r="AP979" s="56"/>
      <c r="AS979" s="55"/>
      <c r="AX979"/>
      <c r="AY979"/>
      <c r="AZ979"/>
    </row>
    <row r="980" spans="17:52" x14ac:dyDescent="0.25">
      <c r="Q980" s="55"/>
      <c r="R980" s="55"/>
      <c r="S980" s="57"/>
      <c r="AP980" s="56"/>
      <c r="AS980" s="55"/>
      <c r="AX980"/>
      <c r="AY980"/>
      <c r="AZ980"/>
    </row>
    <row r="981" spans="17:52" x14ac:dyDescent="0.25">
      <c r="Q981" s="55"/>
      <c r="R981" s="55"/>
      <c r="S981" s="57"/>
      <c r="AP981" s="56"/>
      <c r="AS981" s="55"/>
      <c r="AX981"/>
      <c r="AY981"/>
      <c r="AZ981"/>
    </row>
    <row r="982" spans="17:52" x14ac:dyDescent="0.25">
      <c r="Q982" s="55"/>
      <c r="R982" s="55"/>
      <c r="S982" s="57"/>
      <c r="AP982" s="56"/>
      <c r="AS982" s="55"/>
      <c r="AX982"/>
      <c r="AY982"/>
      <c r="AZ982"/>
    </row>
    <row r="983" spans="17:52" x14ac:dyDescent="0.25">
      <c r="Q983" s="55"/>
      <c r="R983" s="55"/>
      <c r="S983" s="57"/>
      <c r="AP983" s="56"/>
      <c r="AS983" s="55"/>
      <c r="AX983"/>
      <c r="AY983"/>
      <c r="AZ983"/>
    </row>
    <row r="984" spans="17:52" x14ac:dyDescent="0.25">
      <c r="Q984" s="55"/>
      <c r="R984" s="55"/>
      <c r="S984" s="57"/>
      <c r="AP984" s="56"/>
      <c r="AS984" s="55"/>
      <c r="AX984"/>
      <c r="AY984"/>
      <c r="AZ984"/>
    </row>
    <row r="985" spans="17:52" x14ac:dyDescent="0.25">
      <c r="Q985" s="55"/>
      <c r="R985" s="55"/>
      <c r="S985" s="57"/>
      <c r="AP985" s="56"/>
      <c r="AS985" s="55"/>
      <c r="AX985"/>
      <c r="AY985"/>
      <c r="AZ985"/>
    </row>
    <row r="986" spans="17:52" x14ac:dyDescent="0.25">
      <c r="Q986" s="55"/>
      <c r="R986" s="55"/>
      <c r="S986" s="57"/>
      <c r="AP986" s="56"/>
      <c r="AS986" s="55"/>
      <c r="AX986"/>
      <c r="AY986"/>
      <c r="AZ986"/>
    </row>
    <row r="987" spans="17:52" x14ac:dyDescent="0.25">
      <c r="Q987" s="55"/>
      <c r="R987" s="55"/>
      <c r="S987" s="57"/>
      <c r="AP987" s="56"/>
      <c r="AS987" s="55"/>
      <c r="AX987"/>
      <c r="AY987"/>
      <c r="AZ987"/>
    </row>
    <row r="988" spans="17:52" x14ac:dyDescent="0.25">
      <c r="Q988" s="55"/>
      <c r="R988" s="55"/>
      <c r="S988" s="57"/>
      <c r="AP988" s="56"/>
      <c r="AS988" s="55"/>
      <c r="AX988"/>
      <c r="AY988"/>
      <c r="AZ988"/>
    </row>
    <row r="989" spans="17:52" x14ac:dyDescent="0.25">
      <c r="Q989" s="55"/>
      <c r="R989" s="55"/>
      <c r="S989" s="57"/>
      <c r="AP989" s="56"/>
      <c r="AS989" s="55"/>
      <c r="AX989"/>
      <c r="AY989"/>
      <c r="AZ989"/>
    </row>
    <row r="990" spans="17:52" x14ac:dyDescent="0.25">
      <c r="Q990" s="55"/>
      <c r="R990" s="55"/>
      <c r="S990" s="57"/>
      <c r="AP990" s="56"/>
      <c r="AS990" s="55"/>
      <c r="AX990"/>
      <c r="AY990"/>
      <c r="AZ990"/>
    </row>
    <row r="991" spans="17:52" x14ac:dyDescent="0.25">
      <c r="Q991" s="55"/>
      <c r="R991" s="55"/>
      <c r="S991" s="57"/>
      <c r="AP991" s="56"/>
      <c r="AS991" s="55"/>
      <c r="AX991"/>
      <c r="AY991"/>
      <c r="AZ991"/>
    </row>
    <row r="992" spans="17:52" x14ac:dyDescent="0.25">
      <c r="Q992" s="55"/>
      <c r="R992" s="55"/>
      <c r="S992" s="57"/>
      <c r="AP992" s="56"/>
      <c r="AS992" s="55"/>
      <c r="AX992"/>
      <c r="AY992"/>
      <c r="AZ992"/>
    </row>
    <row r="993" spans="17:52" x14ac:dyDescent="0.25">
      <c r="Q993" s="55"/>
      <c r="R993" s="55"/>
      <c r="S993" s="57"/>
      <c r="AP993" s="56"/>
      <c r="AS993" s="55"/>
      <c r="AX993"/>
      <c r="AY993"/>
      <c r="AZ993"/>
    </row>
    <row r="994" spans="17:52" x14ac:dyDescent="0.25">
      <c r="Q994" s="55"/>
      <c r="R994" s="55"/>
      <c r="S994" s="57"/>
      <c r="AP994" s="56"/>
      <c r="AS994" s="55"/>
      <c r="AX994"/>
      <c r="AY994"/>
      <c r="AZ994"/>
    </row>
    <row r="995" spans="17:52" x14ac:dyDescent="0.25">
      <c r="Q995" s="55"/>
      <c r="R995" s="55"/>
      <c r="S995" s="57"/>
      <c r="AP995" s="56"/>
      <c r="AS995" s="55"/>
      <c r="AX995"/>
      <c r="AY995"/>
      <c r="AZ995"/>
    </row>
    <row r="996" spans="17:52" x14ac:dyDescent="0.25">
      <c r="Q996" s="55"/>
      <c r="R996" s="55"/>
      <c r="S996" s="57"/>
      <c r="AP996" s="56"/>
      <c r="AS996" s="55"/>
      <c r="AX996"/>
      <c r="AY996"/>
      <c r="AZ996"/>
    </row>
    <row r="997" spans="17:52" x14ac:dyDescent="0.25">
      <c r="Q997" s="55"/>
      <c r="R997" s="55"/>
      <c r="S997" s="57"/>
      <c r="AP997" s="56"/>
      <c r="AS997" s="55"/>
      <c r="AX997"/>
      <c r="AY997"/>
      <c r="AZ997"/>
    </row>
    <row r="998" spans="17:52" x14ac:dyDescent="0.25">
      <c r="Q998" s="55"/>
      <c r="R998" s="55"/>
      <c r="S998" s="57"/>
      <c r="AP998" s="56"/>
      <c r="AS998" s="55"/>
      <c r="AX998"/>
      <c r="AY998"/>
      <c r="AZ998"/>
    </row>
    <row r="999" spans="17:52" x14ac:dyDescent="0.25">
      <c r="Q999" s="55"/>
      <c r="R999" s="55"/>
      <c r="S999" s="57"/>
      <c r="AP999" s="56"/>
      <c r="AS999" s="55"/>
      <c r="AX999"/>
      <c r="AY999"/>
      <c r="AZ999"/>
    </row>
    <row r="1000" spans="17:52" x14ac:dyDescent="0.25">
      <c r="Q1000" s="55"/>
      <c r="R1000" s="55"/>
      <c r="S1000" s="57"/>
      <c r="AP1000" s="56"/>
      <c r="AS1000" s="55"/>
      <c r="AX1000"/>
      <c r="AY1000"/>
      <c r="AZ1000"/>
    </row>
    <row r="1001" spans="17:52" x14ac:dyDescent="0.25">
      <c r="Q1001" s="55"/>
      <c r="R1001" s="55"/>
      <c r="S1001" s="57"/>
      <c r="AP1001" s="56"/>
      <c r="AS1001" s="55"/>
      <c r="AX1001"/>
      <c r="AY1001"/>
      <c r="AZ1001"/>
    </row>
    <row r="1002" spans="17:52" x14ac:dyDescent="0.25">
      <c r="Q1002" s="55"/>
      <c r="R1002" s="55"/>
      <c r="S1002" s="57"/>
      <c r="AP1002" s="56"/>
      <c r="AS1002" s="55"/>
      <c r="AX1002"/>
      <c r="AY1002"/>
      <c r="AZ1002"/>
    </row>
    <row r="1003" spans="17:52" x14ac:dyDescent="0.25">
      <c r="Q1003" s="55"/>
      <c r="R1003" s="55"/>
      <c r="S1003" s="57"/>
      <c r="AP1003" s="56"/>
      <c r="AS1003" s="55"/>
      <c r="AX1003"/>
      <c r="AY1003"/>
      <c r="AZ1003"/>
    </row>
    <row r="1004" spans="17:52" x14ac:dyDescent="0.25">
      <c r="Q1004" s="55"/>
      <c r="R1004" s="55"/>
      <c r="S1004" s="57"/>
      <c r="AP1004" s="56"/>
      <c r="AS1004" s="55"/>
      <c r="AX1004"/>
      <c r="AY1004"/>
      <c r="AZ1004"/>
    </row>
    <row r="1005" spans="17:52" x14ac:dyDescent="0.25">
      <c r="Q1005" s="55"/>
      <c r="R1005" s="55"/>
      <c r="S1005" s="57"/>
      <c r="AP1005" s="56"/>
      <c r="AS1005" s="55"/>
      <c r="AX1005"/>
      <c r="AY1005"/>
      <c r="AZ1005"/>
    </row>
    <row r="1006" spans="17:52" x14ac:dyDescent="0.25">
      <c r="Q1006" s="55"/>
      <c r="R1006" s="55"/>
      <c r="S1006" s="57"/>
      <c r="AP1006" s="56"/>
      <c r="AS1006" s="55"/>
      <c r="AX1006"/>
      <c r="AY1006"/>
      <c r="AZ1006"/>
    </row>
    <row r="1007" spans="17:52" x14ac:dyDescent="0.25">
      <c r="Q1007" s="55"/>
      <c r="R1007" s="55"/>
      <c r="S1007" s="57"/>
      <c r="AP1007" s="56"/>
      <c r="AS1007" s="55"/>
      <c r="AX1007"/>
      <c r="AY1007"/>
      <c r="AZ1007"/>
    </row>
    <row r="1008" spans="17:52" x14ac:dyDescent="0.25">
      <c r="Q1008" s="55"/>
      <c r="R1008" s="55"/>
      <c r="S1008" s="57"/>
      <c r="AP1008" s="56"/>
      <c r="AS1008" s="55"/>
      <c r="AX1008"/>
      <c r="AY1008"/>
      <c r="AZ1008"/>
    </row>
    <row r="1009" spans="17:52" x14ac:dyDescent="0.25">
      <c r="Q1009" s="55"/>
      <c r="R1009" s="55"/>
      <c r="S1009" s="57"/>
      <c r="AP1009" s="56"/>
      <c r="AS1009" s="55"/>
      <c r="AX1009"/>
      <c r="AY1009"/>
      <c r="AZ1009"/>
    </row>
    <row r="1010" spans="17:52" x14ac:dyDescent="0.25">
      <c r="Q1010" s="55"/>
      <c r="R1010" s="55"/>
      <c r="S1010" s="57"/>
      <c r="AP1010" s="56"/>
      <c r="AS1010" s="55"/>
      <c r="AX1010"/>
      <c r="AY1010"/>
      <c r="AZ1010"/>
    </row>
    <row r="1011" spans="17:52" x14ac:dyDescent="0.25">
      <c r="Q1011" s="55"/>
      <c r="R1011" s="55"/>
      <c r="S1011" s="57"/>
      <c r="AP1011" s="56"/>
      <c r="AS1011" s="55"/>
      <c r="AX1011"/>
      <c r="AY1011"/>
      <c r="AZ1011"/>
    </row>
    <row r="1012" spans="17:52" x14ac:dyDescent="0.25">
      <c r="Q1012" s="55"/>
      <c r="R1012" s="55"/>
      <c r="S1012" s="57"/>
      <c r="AP1012" s="56"/>
      <c r="AS1012" s="55"/>
      <c r="AX1012"/>
      <c r="AY1012"/>
      <c r="AZ1012"/>
    </row>
    <row r="1013" spans="17:52" x14ac:dyDescent="0.25">
      <c r="Q1013" s="55"/>
      <c r="R1013" s="55"/>
      <c r="S1013" s="57"/>
      <c r="AP1013" s="56"/>
      <c r="AS1013" s="55"/>
      <c r="AX1013"/>
      <c r="AY1013"/>
      <c r="AZ1013"/>
    </row>
    <row r="1014" spans="17:52" x14ac:dyDescent="0.25">
      <c r="Q1014" s="55"/>
      <c r="R1014" s="55"/>
      <c r="S1014" s="57"/>
      <c r="AP1014" s="56"/>
      <c r="AS1014" s="55"/>
      <c r="AX1014"/>
      <c r="AY1014"/>
      <c r="AZ1014"/>
    </row>
    <row r="1015" spans="17:52" x14ac:dyDescent="0.25">
      <c r="Q1015" s="55"/>
      <c r="R1015" s="55"/>
      <c r="S1015" s="57"/>
      <c r="AP1015" s="56"/>
      <c r="AS1015" s="55"/>
      <c r="AX1015"/>
      <c r="AY1015"/>
      <c r="AZ1015"/>
    </row>
    <row r="1016" spans="17:52" x14ac:dyDescent="0.25">
      <c r="Q1016" s="55"/>
      <c r="R1016" s="55"/>
      <c r="S1016" s="57"/>
      <c r="AP1016" s="56"/>
      <c r="AS1016" s="55"/>
      <c r="AX1016"/>
      <c r="AY1016"/>
      <c r="AZ1016"/>
    </row>
    <row r="1017" spans="17:52" x14ac:dyDescent="0.25">
      <c r="Q1017" s="55"/>
      <c r="R1017" s="55"/>
      <c r="S1017" s="57"/>
      <c r="AP1017" s="56"/>
      <c r="AS1017" s="55"/>
      <c r="AX1017"/>
      <c r="AY1017"/>
      <c r="AZ1017"/>
    </row>
    <row r="1018" spans="17:52" x14ac:dyDescent="0.25">
      <c r="Q1018" s="55"/>
      <c r="R1018" s="55"/>
      <c r="S1018" s="57"/>
      <c r="AP1018" s="56"/>
      <c r="AS1018" s="55"/>
      <c r="AX1018"/>
      <c r="AY1018"/>
      <c r="AZ1018"/>
    </row>
    <row r="1019" spans="17:52" x14ac:dyDescent="0.25">
      <c r="Q1019" s="55"/>
      <c r="R1019" s="55"/>
      <c r="S1019" s="57"/>
      <c r="AP1019" s="56"/>
      <c r="AS1019" s="55"/>
      <c r="AX1019"/>
      <c r="AY1019"/>
      <c r="AZ1019"/>
    </row>
    <row r="1020" spans="17:52" x14ac:dyDescent="0.25">
      <c r="Q1020" s="55"/>
      <c r="R1020" s="55"/>
      <c r="S1020" s="57"/>
      <c r="AP1020" s="56"/>
      <c r="AS1020" s="55"/>
      <c r="AX1020"/>
      <c r="AY1020"/>
      <c r="AZ1020"/>
    </row>
    <row r="1021" spans="17:52" x14ac:dyDescent="0.25">
      <c r="Q1021" s="55"/>
      <c r="R1021" s="55"/>
      <c r="S1021" s="57"/>
      <c r="AP1021" s="56"/>
      <c r="AS1021" s="55"/>
      <c r="AX1021"/>
      <c r="AY1021"/>
      <c r="AZ1021"/>
    </row>
    <row r="1022" spans="17:52" x14ac:dyDescent="0.25">
      <c r="Q1022" s="55"/>
      <c r="R1022" s="55"/>
      <c r="S1022" s="57"/>
      <c r="AP1022" s="56"/>
      <c r="AS1022" s="55"/>
      <c r="AX1022"/>
      <c r="AY1022"/>
      <c r="AZ1022"/>
    </row>
    <row r="1023" spans="17:52" x14ac:dyDescent="0.25">
      <c r="Q1023" s="55"/>
      <c r="R1023" s="55"/>
      <c r="S1023" s="57"/>
      <c r="AP1023" s="56"/>
      <c r="AS1023" s="55"/>
      <c r="AX1023"/>
      <c r="AY1023"/>
      <c r="AZ1023"/>
    </row>
    <row r="1024" spans="17:52" x14ac:dyDescent="0.25">
      <c r="Q1024" s="55"/>
      <c r="R1024" s="55"/>
      <c r="S1024" s="57"/>
      <c r="AP1024" s="56"/>
      <c r="AS1024" s="55"/>
      <c r="AX1024"/>
      <c r="AY1024"/>
      <c r="AZ1024"/>
    </row>
    <row r="1025" spans="17:52" x14ac:dyDescent="0.25">
      <c r="Q1025" s="55"/>
      <c r="R1025" s="55"/>
      <c r="S1025" s="57"/>
      <c r="AP1025" s="56"/>
      <c r="AS1025" s="55"/>
      <c r="AX1025"/>
      <c r="AY1025"/>
      <c r="AZ1025"/>
    </row>
    <row r="1026" spans="17:52" x14ac:dyDescent="0.25">
      <c r="Q1026" s="55"/>
      <c r="R1026" s="55"/>
      <c r="S1026" s="57"/>
      <c r="AP1026" s="56"/>
      <c r="AS1026" s="55"/>
      <c r="AX1026"/>
      <c r="AY1026"/>
      <c r="AZ1026"/>
    </row>
    <row r="1027" spans="17:52" x14ac:dyDescent="0.25">
      <c r="Q1027" s="55"/>
      <c r="R1027" s="55"/>
      <c r="S1027" s="57"/>
      <c r="AP1027" s="56"/>
      <c r="AS1027" s="55"/>
      <c r="AX1027"/>
      <c r="AY1027"/>
      <c r="AZ1027"/>
    </row>
    <row r="1028" spans="17:52" x14ac:dyDescent="0.25">
      <c r="Q1028" s="55"/>
      <c r="R1028" s="55"/>
      <c r="S1028" s="57"/>
      <c r="AP1028" s="56"/>
      <c r="AS1028" s="55"/>
      <c r="AX1028"/>
      <c r="AY1028"/>
      <c r="AZ1028"/>
    </row>
    <row r="1029" spans="17:52" x14ac:dyDescent="0.25">
      <c r="Q1029" s="55"/>
      <c r="R1029" s="55"/>
      <c r="S1029" s="57"/>
      <c r="AP1029" s="56"/>
      <c r="AS1029" s="55"/>
      <c r="AX1029"/>
      <c r="AY1029"/>
      <c r="AZ1029"/>
    </row>
    <row r="1030" spans="17:52" x14ac:dyDescent="0.25">
      <c r="Q1030" s="55"/>
      <c r="R1030" s="55"/>
      <c r="S1030" s="57"/>
      <c r="AP1030" s="56"/>
      <c r="AS1030" s="55"/>
      <c r="AX1030"/>
      <c r="AY1030"/>
      <c r="AZ1030"/>
    </row>
    <row r="1031" spans="17:52" x14ac:dyDescent="0.25">
      <c r="Q1031" s="55"/>
      <c r="R1031" s="55"/>
      <c r="S1031" s="57"/>
      <c r="AP1031" s="56"/>
      <c r="AS1031" s="55"/>
      <c r="AX1031"/>
      <c r="AY1031"/>
      <c r="AZ1031"/>
    </row>
    <row r="1032" spans="17:52" x14ac:dyDescent="0.25">
      <c r="Q1032" s="55"/>
      <c r="R1032" s="55"/>
      <c r="S1032" s="57"/>
      <c r="AP1032" s="56"/>
      <c r="AS1032" s="55"/>
      <c r="AX1032"/>
      <c r="AY1032"/>
      <c r="AZ1032"/>
    </row>
    <row r="1033" spans="17:52" x14ac:dyDescent="0.25">
      <c r="Q1033" s="55"/>
      <c r="R1033" s="55"/>
      <c r="S1033" s="57"/>
      <c r="AP1033" s="56"/>
      <c r="AS1033" s="55"/>
      <c r="AX1033"/>
      <c r="AY1033"/>
      <c r="AZ1033"/>
    </row>
    <row r="1034" spans="17:52" x14ac:dyDescent="0.25">
      <c r="Q1034" s="55"/>
      <c r="R1034" s="55"/>
      <c r="S1034" s="57"/>
      <c r="AP1034" s="56"/>
      <c r="AS1034" s="55"/>
      <c r="AX1034"/>
      <c r="AY1034"/>
      <c r="AZ1034"/>
    </row>
    <row r="1035" spans="17:52" x14ac:dyDescent="0.25">
      <c r="Q1035" s="55"/>
      <c r="R1035" s="55"/>
      <c r="S1035" s="57"/>
      <c r="AP1035" s="56"/>
      <c r="AS1035" s="55"/>
      <c r="AX1035"/>
      <c r="AY1035"/>
      <c r="AZ1035"/>
    </row>
    <row r="1036" spans="17:52" x14ac:dyDescent="0.25">
      <c r="Q1036" s="55"/>
      <c r="R1036" s="55"/>
      <c r="S1036" s="57"/>
      <c r="AP1036" s="56"/>
      <c r="AS1036" s="55"/>
      <c r="AX1036"/>
      <c r="AY1036"/>
      <c r="AZ1036"/>
    </row>
    <row r="1037" spans="17:52" x14ac:dyDescent="0.25">
      <c r="Q1037" s="55"/>
      <c r="R1037" s="55"/>
      <c r="S1037" s="57"/>
      <c r="AP1037" s="56"/>
      <c r="AS1037" s="55"/>
      <c r="AX1037"/>
      <c r="AY1037"/>
      <c r="AZ1037"/>
    </row>
    <row r="1038" spans="17:52" x14ac:dyDescent="0.25">
      <c r="Q1038" s="55"/>
      <c r="R1038" s="55"/>
      <c r="S1038" s="57"/>
      <c r="AP1038" s="56"/>
      <c r="AS1038" s="55"/>
      <c r="AX1038"/>
      <c r="AY1038"/>
      <c r="AZ1038"/>
    </row>
    <row r="1039" spans="17:52" x14ac:dyDescent="0.25">
      <c r="Q1039" s="55"/>
      <c r="R1039" s="55"/>
      <c r="S1039" s="57"/>
      <c r="AP1039" s="56"/>
      <c r="AS1039" s="55"/>
      <c r="AX1039"/>
      <c r="AY1039"/>
      <c r="AZ1039"/>
    </row>
    <row r="1040" spans="17:52" x14ac:dyDescent="0.25">
      <c r="Q1040" s="55"/>
      <c r="R1040" s="55"/>
      <c r="S1040" s="57"/>
      <c r="AP1040" s="56"/>
      <c r="AS1040" s="55"/>
      <c r="AX1040"/>
      <c r="AY1040"/>
      <c r="AZ1040"/>
    </row>
    <row r="1041" spans="17:52" x14ac:dyDescent="0.25">
      <c r="Q1041" s="55"/>
      <c r="R1041" s="55"/>
      <c r="S1041" s="57"/>
      <c r="AP1041" s="56"/>
      <c r="AS1041" s="55"/>
      <c r="AX1041"/>
      <c r="AY1041"/>
      <c r="AZ1041"/>
    </row>
    <row r="1042" spans="17:52" x14ac:dyDescent="0.25">
      <c r="Q1042" s="55"/>
      <c r="R1042" s="55"/>
      <c r="S1042" s="57"/>
      <c r="AP1042" s="56"/>
      <c r="AS1042" s="55"/>
      <c r="AX1042"/>
      <c r="AY1042"/>
      <c r="AZ1042"/>
    </row>
    <row r="1043" spans="17:52" x14ac:dyDescent="0.25">
      <c r="Q1043" s="55"/>
      <c r="R1043" s="55"/>
      <c r="S1043" s="57"/>
      <c r="AP1043" s="56"/>
      <c r="AS1043" s="55"/>
      <c r="AX1043"/>
      <c r="AY1043"/>
      <c r="AZ1043"/>
    </row>
    <row r="1044" spans="17:52" x14ac:dyDescent="0.25">
      <c r="Q1044" s="55"/>
      <c r="R1044" s="55"/>
      <c r="S1044" s="57"/>
      <c r="AP1044" s="56"/>
      <c r="AS1044" s="55"/>
      <c r="AX1044"/>
      <c r="AY1044"/>
      <c r="AZ1044"/>
    </row>
    <row r="1045" spans="17:52" x14ac:dyDescent="0.25">
      <c r="Q1045" s="55"/>
      <c r="R1045" s="55"/>
      <c r="S1045" s="57"/>
      <c r="AP1045" s="56"/>
      <c r="AS1045" s="55"/>
      <c r="AX1045"/>
      <c r="AY1045"/>
      <c r="AZ1045"/>
    </row>
    <row r="1046" spans="17:52" x14ac:dyDescent="0.25">
      <c r="Q1046" s="55"/>
      <c r="R1046" s="55"/>
      <c r="S1046" s="57"/>
      <c r="AP1046" s="56"/>
      <c r="AS1046" s="55"/>
      <c r="AX1046"/>
      <c r="AY1046"/>
      <c r="AZ1046"/>
    </row>
    <row r="1047" spans="17:52" x14ac:dyDescent="0.25">
      <c r="Q1047" s="55"/>
      <c r="R1047" s="55"/>
      <c r="S1047" s="57"/>
      <c r="AP1047" s="56"/>
      <c r="AS1047" s="55"/>
      <c r="AX1047"/>
      <c r="AY1047"/>
      <c r="AZ1047"/>
    </row>
    <row r="1048" spans="17:52" x14ac:dyDescent="0.25">
      <c r="Q1048" s="55"/>
      <c r="R1048" s="55"/>
      <c r="S1048" s="57"/>
      <c r="AP1048" s="56"/>
      <c r="AS1048" s="55"/>
      <c r="AX1048"/>
      <c r="AY1048"/>
      <c r="AZ1048"/>
    </row>
    <row r="1049" spans="17:52" x14ac:dyDescent="0.25">
      <c r="Q1049" s="55"/>
      <c r="R1049" s="55"/>
      <c r="S1049" s="57"/>
      <c r="AP1049" s="56"/>
      <c r="AS1049" s="55"/>
      <c r="AX1049"/>
      <c r="AY1049"/>
      <c r="AZ1049"/>
    </row>
    <row r="1050" spans="17:52" x14ac:dyDescent="0.25">
      <c r="Q1050" s="55"/>
      <c r="R1050" s="55"/>
      <c r="S1050" s="57"/>
      <c r="AP1050" s="56"/>
      <c r="AS1050" s="55"/>
      <c r="AX1050"/>
      <c r="AY1050"/>
      <c r="AZ1050"/>
    </row>
    <row r="1051" spans="17:52" x14ac:dyDescent="0.25">
      <c r="Q1051" s="55"/>
      <c r="R1051" s="55"/>
      <c r="S1051" s="57"/>
      <c r="AP1051" s="56"/>
      <c r="AS1051" s="55"/>
      <c r="AX1051"/>
      <c r="AY1051"/>
      <c r="AZ1051"/>
    </row>
    <row r="1052" spans="17:52" x14ac:dyDescent="0.25">
      <c r="Q1052" s="55"/>
      <c r="R1052" s="55"/>
      <c r="S1052" s="57"/>
      <c r="AP1052" s="56"/>
      <c r="AS1052" s="55"/>
      <c r="AX1052"/>
      <c r="AY1052"/>
      <c r="AZ1052"/>
    </row>
    <row r="1053" spans="17:52" x14ac:dyDescent="0.25">
      <c r="Q1053" s="55"/>
      <c r="R1053" s="55"/>
      <c r="S1053" s="57"/>
      <c r="AP1053" s="56"/>
      <c r="AS1053" s="55"/>
      <c r="AX1053"/>
      <c r="AY1053"/>
      <c r="AZ1053"/>
    </row>
    <row r="1054" spans="17:52" x14ac:dyDescent="0.25">
      <c r="Q1054" s="55"/>
      <c r="R1054" s="55"/>
      <c r="S1054" s="57"/>
      <c r="AP1054" s="56"/>
      <c r="AS1054" s="55"/>
      <c r="AX1054"/>
      <c r="AY1054"/>
      <c r="AZ1054"/>
    </row>
    <row r="1055" spans="17:52" x14ac:dyDescent="0.25">
      <c r="Q1055" s="55"/>
      <c r="R1055" s="55"/>
      <c r="S1055" s="57"/>
      <c r="AP1055" s="56"/>
      <c r="AS1055" s="55"/>
      <c r="AX1055"/>
      <c r="AY1055"/>
      <c r="AZ1055"/>
    </row>
    <row r="1056" spans="17:52" x14ac:dyDescent="0.25">
      <c r="Q1056" s="55"/>
      <c r="R1056" s="55"/>
      <c r="S1056" s="57"/>
      <c r="AP1056" s="56"/>
      <c r="AS1056" s="55"/>
      <c r="AX1056"/>
      <c r="AY1056"/>
      <c r="AZ1056"/>
    </row>
    <row r="1057" spans="17:52" x14ac:dyDescent="0.25">
      <c r="Q1057" s="55"/>
      <c r="R1057" s="55"/>
      <c r="S1057" s="57"/>
      <c r="AP1057" s="56"/>
      <c r="AS1057" s="55"/>
      <c r="AX1057"/>
      <c r="AY1057"/>
      <c r="AZ1057"/>
    </row>
    <row r="1058" spans="17:52" x14ac:dyDescent="0.25">
      <c r="Q1058" s="55"/>
      <c r="R1058" s="55"/>
      <c r="S1058" s="57"/>
      <c r="AP1058" s="56"/>
      <c r="AS1058" s="55"/>
      <c r="AX1058"/>
      <c r="AY1058"/>
      <c r="AZ1058"/>
    </row>
    <row r="1059" spans="17:52" x14ac:dyDescent="0.25">
      <c r="Q1059" s="55"/>
      <c r="R1059" s="55"/>
      <c r="S1059" s="57"/>
      <c r="AP1059" s="56"/>
      <c r="AS1059" s="55"/>
      <c r="AX1059"/>
      <c r="AY1059"/>
      <c r="AZ1059"/>
    </row>
    <row r="1060" spans="17:52" x14ac:dyDescent="0.25">
      <c r="Q1060" s="55"/>
      <c r="R1060" s="55"/>
      <c r="S1060" s="57"/>
      <c r="AP1060" s="56"/>
      <c r="AS1060" s="55"/>
      <c r="AX1060"/>
      <c r="AY1060"/>
      <c r="AZ1060"/>
    </row>
    <row r="1061" spans="17:52" x14ac:dyDescent="0.25">
      <c r="Q1061" s="55"/>
      <c r="R1061" s="55"/>
      <c r="S1061" s="57"/>
      <c r="AP1061" s="56"/>
      <c r="AS1061" s="55"/>
      <c r="AX1061"/>
      <c r="AY1061"/>
      <c r="AZ1061"/>
    </row>
    <row r="1062" spans="17:52" x14ac:dyDescent="0.25">
      <c r="Q1062" s="55"/>
      <c r="R1062" s="55"/>
      <c r="S1062" s="57"/>
      <c r="AP1062" s="56"/>
      <c r="AS1062" s="55"/>
      <c r="AX1062"/>
      <c r="AY1062"/>
      <c r="AZ1062"/>
    </row>
    <row r="1063" spans="17:52" x14ac:dyDescent="0.25">
      <c r="Q1063" s="55"/>
      <c r="R1063" s="55"/>
      <c r="S1063" s="57"/>
      <c r="AP1063" s="56"/>
      <c r="AS1063" s="55"/>
      <c r="AX1063"/>
      <c r="AY1063"/>
      <c r="AZ1063"/>
    </row>
    <row r="1064" spans="17:52" x14ac:dyDescent="0.25">
      <c r="Q1064" s="55"/>
      <c r="R1064" s="55"/>
      <c r="S1064" s="57"/>
      <c r="AP1064" s="56"/>
      <c r="AS1064" s="55"/>
      <c r="AX1064"/>
      <c r="AY1064"/>
      <c r="AZ1064"/>
    </row>
    <row r="1065" spans="17:52" x14ac:dyDescent="0.25">
      <c r="Q1065" s="55"/>
      <c r="R1065" s="55"/>
      <c r="S1065" s="57"/>
      <c r="AP1065" s="56"/>
      <c r="AS1065" s="55"/>
      <c r="AX1065"/>
      <c r="AY1065"/>
      <c r="AZ1065"/>
    </row>
    <row r="1066" spans="17:52" x14ac:dyDescent="0.25">
      <c r="Q1066" s="55"/>
      <c r="R1066" s="55"/>
      <c r="S1066" s="57"/>
      <c r="AP1066" s="56"/>
      <c r="AS1066" s="55"/>
      <c r="AX1066"/>
      <c r="AY1066"/>
      <c r="AZ1066"/>
    </row>
    <row r="1067" spans="17:52" x14ac:dyDescent="0.25">
      <c r="Q1067" s="55"/>
      <c r="R1067" s="55"/>
      <c r="S1067" s="57"/>
      <c r="AP1067" s="56"/>
      <c r="AS1067" s="55"/>
      <c r="AX1067"/>
      <c r="AY1067"/>
      <c r="AZ1067"/>
    </row>
    <row r="1068" spans="17:52" x14ac:dyDescent="0.25">
      <c r="Q1068" s="55"/>
      <c r="R1068" s="55"/>
      <c r="S1068" s="57"/>
      <c r="AP1068" s="56"/>
      <c r="AS1068" s="55"/>
      <c r="AX1068"/>
      <c r="AY1068"/>
      <c r="AZ1068"/>
    </row>
    <row r="1069" spans="17:52" x14ac:dyDescent="0.25">
      <c r="Q1069" s="55"/>
      <c r="R1069" s="55"/>
      <c r="S1069" s="57"/>
      <c r="AP1069" s="56"/>
      <c r="AS1069" s="55"/>
      <c r="AX1069"/>
      <c r="AY1069"/>
      <c r="AZ1069"/>
    </row>
    <row r="1070" spans="17:52" x14ac:dyDescent="0.25">
      <c r="Q1070" s="55"/>
      <c r="R1070" s="55"/>
      <c r="S1070" s="57"/>
      <c r="AP1070" s="56"/>
      <c r="AS1070" s="55"/>
      <c r="AX1070"/>
      <c r="AY1070"/>
      <c r="AZ1070"/>
    </row>
    <row r="1071" spans="17:52" x14ac:dyDescent="0.25">
      <c r="Q1071" s="55"/>
      <c r="R1071" s="55"/>
      <c r="S1071" s="57"/>
      <c r="AP1071" s="56"/>
      <c r="AS1071" s="55"/>
      <c r="AX1071"/>
      <c r="AY1071"/>
      <c r="AZ1071"/>
    </row>
    <row r="1072" spans="17:52" x14ac:dyDescent="0.25">
      <c r="Q1072" s="55"/>
      <c r="R1072" s="55"/>
      <c r="S1072" s="57"/>
      <c r="AP1072" s="56"/>
      <c r="AS1072" s="55"/>
      <c r="AX1072"/>
      <c r="AY1072"/>
      <c r="AZ1072"/>
    </row>
    <row r="1073" spans="17:52" x14ac:dyDescent="0.25">
      <c r="Q1073" s="55"/>
      <c r="R1073" s="55"/>
      <c r="S1073" s="57"/>
      <c r="AP1073" s="56"/>
      <c r="AS1073" s="55"/>
      <c r="AX1073"/>
      <c r="AY1073"/>
      <c r="AZ1073"/>
    </row>
    <row r="1074" spans="17:52" x14ac:dyDescent="0.25">
      <c r="Q1074" s="55"/>
      <c r="R1074" s="55"/>
      <c r="S1074" s="57"/>
      <c r="AP1074" s="56"/>
      <c r="AS1074" s="55"/>
      <c r="AX1074"/>
      <c r="AY1074"/>
      <c r="AZ1074"/>
    </row>
    <row r="1075" spans="17:52" x14ac:dyDescent="0.25">
      <c r="Q1075" s="55"/>
      <c r="R1075" s="55"/>
      <c r="S1075" s="57"/>
      <c r="AP1075" s="56"/>
      <c r="AS1075" s="55"/>
      <c r="AX1075"/>
      <c r="AY1075"/>
      <c r="AZ1075"/>
    </row>
    <row r="1076" spans="17:52" x14ac:dyDescent="0.25">
      <c r="Q1076" s="55"/>
      <c r="R1076" s="55"/>
      <c r="S1076" s="57"/>
      <c r="AP1076" s="56"/>
      <c r="AS1076" s="55"/>
      <c r="AX1076"/>
      <c r="AY1076"/>
      <c r="AZ1076"/>
    </row>
    <row r="1077" spans="17:52" x14ac:dyDescent="0.25">
      <c r="Q1077" s="55"/>
      <c r="R1077" s="55"/>
      <c r="S1077" s="57"/>
      <c r="AP1077" s="56"/>
      <c r="AS1077" s="55"/>
      <c r="AX1077"/>
      <c r="AY1077"/>
      <c r="AZ1077"/>
    </row>
    <row r="1078" spans="17:52" x14ac:dyDescent="0.25">
      <c r="Q1078" s="55"/>
      <c r="R1078" s="55"/>
      <c r="S1078" s="57"/>
      <c r="AP1078" s="56"/>
      <c r="AS1078" s="55"/>
      <c r="AX1078"/>
      <c r="AY1078"/>
      <c r="AZ1078"/>
    </row>
    <row r="1079" spans="17:52" x14ac:dyDescent="0.25">
      <c r="Q1079" s="55"/>
      <c r="R1079" s="55"/>
      <c r="S1079" s="57"/>
      <c r="AP1079" s="56"/>
      <c r="AS1079" s="55"/>
      <c r="AX1079"/>
      <c r="AY1079"/>
      <c r="AZ1079"/>
    </row>
    <row r="1080" spans="17:52" x14ac:dyDescent="0.25">
      <c r="Q1080" s="55"/>
      <c r="R1080" s="55"/>
      <c r="S1080" s="57"/>
      <c r="AP1080" s="56"/>
      <c r="AS1080" s="55"/>
      <c r="AX1080"/>
      <c r="AY1080"/>
      <c r="AZ1080"/>
    </row>
    <row r="1081" spans="17:52" x14ac:dyDescent="0.25">
      <c r="Q1081" s="55"/>
      <c r="R1081" s="55"/>
      <c r="S1081" s="57"/>
      <c r="AP1081" s="56"/>
      <c r="AS1081" s="55"/>
      <c r="AX1081"/>
      <c r="AY1081"/>
      <c r="AZ1081"/>
    </row>
    <row r="1082" spans="17:52" x14ac:dyDescent="0.25">
      <c r="Q1082" s="55"/>
      <c r="R1082" s="55"/>
      <c r="S1082" s="57"/>
      <c r="AP1082" s="56"/>
      <c r="AS1082" s="55"/>
      <c r="AX1082"/>
      <c r="AY1082"/>
      <c r="AZ1082"/>
    </row>
    <row r="1083" spans="17:52" x14ac:dyDescent="0.25">
      <c r="Q1083" s="55"/>
      <c r="R1083" s="55"/>
      <c r="S1083" s="57"/>
      <c r="AP1083" s="56"/>
      <c r="AS1083" s="55"/>
      <c r="AX1083"/>
      <c r="AY1083"/>
      <c r="AZ1083"/>
    </row>
    <row r="1084" spans="17:52" x14ac:dyDescent="0.25">
      <c r="Q1084" s="55"/>
      <c r="R1084" s="55"/>
      <c r="S1084" s="57"/>
      <c r="AP1084" s="56"/>
      <c r="AS1084" s="55"/>
      <c r="AX1084"/>
      <c r="AY1084"/>
      <c r="AZ1084"/>
    </row>
    <row r="1085" spans="17:52" x14ac:dyDescent="0.25">
      <c r="Q1085" s="55"/>
      <c r="R1085" s="55"/>
      <c r="S1085" s="57"/>
      <c r="AP1085" s="56"/>
      <c r="AS1085" s="55"/>
      <c r="AX1085"/>
      <c r="AY1085"/>
      <c r="AZ1085"/>
    </row>
    <row r="1086" spans="17:52" x14ac:dyDescent="0.25">
      <c r="Q1086" s="55"/>
      <c r="R1086" s="55"/>
      <c r="S1086" s="57"/>
      <c r="AP1086" s="56"/>
      <c r="AS1086" s="55"/>
      <c r="AX1086"/>
      <c r="AY1086"/>
      <c r="AZ1086"/>
    </row>
    <row r="1087" spans="17:52" x14ac:dyDescent="0.25">
      <c r="Q1087" s="55"/>
      <c r="R1087" s="55"/>
      <c r="S1087" s="57"/>
      <c r="AP1087" s="56"/>
      <c r="AS1087" s="55"/>
      <c r="AX1087"/>
      <c r="AY1087"/>
      <c r="AZ1087"/>
    </row>
    <row r="1088" spans="17:52" x14ac:dyDescent="0.25">
      <c r="Q1088" s="55"/>
      <c r="R1088" s="55"/>
      <c r="S1088" s="57"/>
      <c r="AP1088" s="56"/>
      <c r="AS1088" s="55"/>
      <c r="AX1088"/>
      <c r="AY1088"/>
      <c r="AZ1088"/>
    </row>
    <row r="1089" spans="17:52" x14ac:dyDescent="0.25">
      <c r="Q1089" s="55"/>
      <c r="R1089" s="55"/>
      <c r="S1089" s="57"/>
      <c r="AP1089" s="56"/>
      <c r="AS1089" s="55"/>
      <c r="AX1089"/>
      <c r="AY1089"/>
      <c r="AZ1089"/>
    </row>
    <row r="1090" spans="17:52" x14ac:dyDescent="0.25">
      <c r="Q1090" s="55"/>
      <c r="R1090" s="55"/>
      <c r="S1090" s="57"/>
      <c r="AP1090" s="56"/>
      <c r="AS1090" s="55"/>
      <c r="AX1090"/>
      <c r="AY1090"/>
      <c r="AZ1090"/>
    </row>
    <row r="1091" spans="17:52" x14ac:dyDescent="0.25">
      <c r="Q1091" s="55"/>
      <c r="R1091" s="55"/>
      <c r="S1091" s="57"/>
      <c r="AP1091" s="56"/>
      <c r="AS1091" s="55"/>
      <c r="AX1091"/>
      <c r="AY1091"/>
      <c r="AZ1091"/>
    </row>
    <row r="1092" spans="17:52" x14ac:dyDescent="0.25">
      <c r="Q1092" s="55"/>
      <c r="R1092" s="55"/>
      <c r="S1092" s="57"/>
      <c r="AP1092" s="56"/>
      <c r="AS1092" s="55"/>
      <c r="AX1092"/>
      <c r="AY1092"/>
      <c r="AZ1092"/>
    </row>
    <row r="1093" spans="17:52" x14ac:dyDescent="0.25">
      <c r="Q1093" s="55"/>
      <c r="R1093" s="55"/>
      <c r="S1093" s="57"/>
      <c r="AP1093" s="56"/>
      <c r="AS1093" s="55"/>
      <c r="AX1093"/>
      <c r="AY1093"/>
      <c r="AZ1093"/>
    </row>
    <row r="1094" spans="17:52" x14ac:dyDescent="0.25">
      <c r="Q1094" s="55"/>
      <c r="R1094" s="55"/>
      <c r="S1094" s="57"/>
      <c r="AP1094" s="56"/>
      <c r="AS1094" s="55"/>
      <c r="AX1094"/>
      <c r="AY1094"/>
      <c r="AZ1094"/>
    </row>
    <row r="1095" spans="17:52" x14ac:dyDescent="0.25">
      <c r="Q1095" s="55"/>
      <c r="R1095" s="55"/>
      <c r="S1095" s="57"/>
      <c r="AP1095" s="56"/>
      <c r="AS1095" s="55"/>
      <c r="AX1095"/>
      <c r="AY1095"/>
      <c r="AZ1095"/>
    </row>
    <row r="1096" spans="17:52" x14ac:dyDescent="0.25">
      <c r="Q1096" s="55"/>
      <c r="R1096" s="55"/>
      <c r="S1096" s="57"/>
      <c r="AP1096" s="56"/>
      <c r="AS1096" s="55"/>
      <c r="AX1096"/>
      <c r="AY1096"/>
      <c r="AZ1096"/>
    </row>
    <row r="1097" spans="17:52" x14ac:dyDescent="0.25">
      <c r="Q1097" s="55"/>
      <c r="R1097" s="55"/>
      <c r="S1097" s="57"/>
      <c r="AP1097" s="56"/>
      <c r="AS1097" s="55"/>
      <c r="AX1097"/>
      <c r="AY1097"/>
      <c r="AZ1097"/>
    </row>
    <row r="1098" spans="17:52" x14ac:dyDescent="0.25">
      <c r="Q1098" s="55"/>
      <c r="R1098" s="55"/>
      <c r="S1098" s="57"/>
      <c r="AP1098" s="56"/>
      <c r="AS1098" s="55"/>
      <c r="AX1098"/>
      <c r="AY1098"/>
      <c r="AZ1098"/>
    </row>
    <row r="1099" spans="17:52" x14ac:dyDescent="0.25">
      <c r="Q1099" s="55"/>
      <c r="R1099" s="55"/>
      <c r="S1099" s="57"/>
      <c r="AP1099" s="56"/>
      <c r="AS1099" s="55"/>
      <c r="AX1099"/>
      <c r="AY1099"/>
      <c r="AZ1099"/>
    </row>
    <row r="1100" spans="17:52" x14ac:dyDescent="0.25">
      <c r="Q1100" s="55"/>
      <c r="R1100" s="55"/>
      <c r="S1100" s="57"/>
      <c r="AP1100" s="56"/>
      <c r="AS1100" s="55"/>
      <c r="AX1100"/>
      <c r="AY1100"/>
      <c r="AZ1100"/>
    </row>
    <row r="1101" spans="17:52" x14ac:dyDescent="0.25">
      <c r="Q1101" s="55"/>
      <c r="R1101" s="55"/>
      <c r="S1101" s="57"/>
      <c r="AP1101" s="56"/>
      <c r="AS1101" s="55"/>
      <c r="AX1101"/>
      <c r="AY1101"/>
      <c r="AZ1101"/>
    </row>
    <row r="1102" spans="17:52" x14ac:dyDescent="0.25">
      <c r="Q1102" s="55"/>
      <c r="R1102" s="55"/>
      <c r="S1102" s="57"/>
      <c r="AP1102" s="56"/>
      <c r="AS1102" s="55"/>
      <c r="AX1102"/>
      <c r="AY1102"/>
      <c r="AZ1102"/>
    </row>
    <row r="1103" spans="17:52" x14ac:dyDescent="0.25">
      <c r="Q1103" s="55"/>
      <c r="R1103" s="55"/>
      <c r="S1103" s="57"/>
      <c r="AP1103" s="56"/>
      <c r="AS1103" s="55"/>
      <c r="AX1103"/>
      <c r="AY1103"/>
      <c r="AZ1103"/>
    </row>
    <row r="1104" spans="17:52" x14ac:dyDescent="0.25">
      <c r="Q1104" s="55"/>
      <c r="R1104" s="55"/>
      <c r="S1104" s="57"/>
      <c r="AP1104" s="56"/>
      <c r="AS1104" s="55"/>
      <c r="AX1104"/>
      <c r="AY1104"/>
      <c r="AZ1104"/>
    </row>
    <row r="1105" spans="17:52" x14ac:dyDescent="0.25">
      <c r="Q1105" s="55"/>
      <c r="R1105" s="55"/>
      <c r="S1105" s="57"/>
      <c r="AP1105" s="56"/>
      <c r="AS1105" s="55"/>
      <c r="AX1105"/>
      <c r="AY1105"/>
      <c r="AZ1105"/>
    </row>
    <row r="1106" spans="17:52" x14ac:dyDescent="0.25">
      <c r="Q1106" s="55"/>
      <c r="R1106" s="55"/>
      <c r="S1106" s="57"/>
      <c r="AP1106" s="56"/>
      <c r="AS1106" s="55"/>
      <c r="AX1106"/>
      <c r="AY1106"/>
      <c r="AZ1106"/>
    </row>
    <row r="1107" spans="17:52" x14ac:dyDescent="0.25">
      <c r="Q1107" s="55"/>
      <c r="R1107" s="55"/>
      <c r="S1107" s="57"/>
      <c r="AP1107" s="56"/>
      <c r="AS1107" s="55"/>
      <c r="AX1107"/>
      <c r="AY1107"/>
      <c r="AZ1107"/>
    </row>
    <row r="1108" spans="17:52" x14ac:dyDescent="0.25">
      <c r="Q1108" s="55"/>
      <c r="R1108" s="55"/>
      <c r="S1108" s="57"/>
      <c r="AP1108" s="56"/>
      <c r="AS1108" s="55"/>
      <c r="AX1108"/>
      <c r="AY1108"/>
      <c r="AZ1108"/>
    </row>
    <row r="1109" spans="17:52" x14ac:dyDescent="0.25">
      <c r="Q1109" s="55"/>
      <c r="R1109" s="55"/>
      <c r="S1109" s="57"/>
      <c r="AP1109" s="56"/>
      <c r="AS1109" s="55"/>
      <c r="AX1109"/>
      <c r="AY1109"/>
      <c r="AZ1109"/>
    </row>
    <row r="1110" spans="17:52" x14ac:dyDescent="0.25">
      <c r="Q1110" s="55"/>
      <c r="R1110" s="55"/>
      <c r="S1110" s="57"/>
      <c r="AP1110" s="56"/>
      <c r="AS1110" s="55"/>
      <c r="AX1110"/>
      <c r="AY1110"/>
      <c r="AZ1110"/>
    </row>
    <row r="1111" spans="17:52" x14ac:dyDescent="0.25">
      <c r="Q1111" s="55"/>
      <c r="R1111" s="55"/>
      <c r="S1111" s="57"/>
      <c r="AP1111" s="56"/>
      <c r="AS1111" s="55"/>
      <c r="AX1111"/>
      <c r="AY1111"/>
      <c r="AZ1111"/>
    </row>
    <row r="1112" spans="17:52" x14ac:dyDescent="0.25">
      <c r="Q1112" s="55"/>
      <c r="R1112" s="55"/>
      <c r="S1112" s="57"/>
      <c r="AP1112" s="56"/>
      <c r="AS1112" s="55"/>
      <c r="AX1112"/>
      <c r="AY1112"/>
      <c r="AZ1112"/>
    </row>
    <row r="1113" spans="17:52" x14ac:dyDescent="0.25">
      <c r="Q1113" s="55"/>
      <c r="R1113" s="55"/>
      <c r="S1113" s="57"/>
      <c r="AP1113" s="56"/>
      <c r="AS1113" s="55"/>
      <c r="AX1113"/>
      <c r="AY1113"/>
      <c r="AZ1113"/>
    </row>
    <row r="1114" spans="17:52" x14ac:dyDescent="0.25">
      <c r="Q1114" s="55"/>
      <c r="R1114" s="55"/>
      <c r="S1114" s="57"/>
      <c r="AP1114" s="56"/>
      <c r="AS1114" s="55"/>
      <c r="AX1114"/>
      <c r="AY1114"/>
      <c r="AZ1114"/>
    </row>
    <row r="1115" spans="17:52" x14ac:dyDescent="0.25">
      <c r="Q1115" s="55"/>
      <c r="R1115" s="55"/>
      <c r="S1115" s="57"/>
      <c r="AP1115" s="56"/>
      <c r="AS1115" s="55"/>
      <c r="AX1115"/>
      <c r="AY1115"/>
      <c r="AZ1115"/>
    </row>
    <row r="1116" spans="17:52" x14ac:dyDescent="0.25">
      <c r="Q1116" s="55"/>
      <c r="R1116" s="55"/>
      <c r="S1116" s="57"/>
      <c r="AP1116" s="56"/>
      <c r="AS1116" s="55"/>
      <c r="AX1116"/>
      <c r="AY1116"/>
      <c r="AZ1116"/>
    </row>
    <row r="1117" spans="17:52" x14ac:dyDescent="0.25">
      <c r="Q1117" s="55"/>
      <c r="R1117" s="55"/>
      <c r="S1117" s="57"/>
      <c r="AP1117" s="56"/>
      <c r="AS1117" s="55"/>
      <c r="AX1117"/>
      <c r="AY1117"/>
      <c r="AZ1117"/>
    </row>
    <row r="1118" spans="17:52" x14ac:dyDescent="0.25">
      <c r="Q1118" s="55"/>
      <c r="R1118" s="55"/>
      <c r="S1118" s="57"/>
      <c r="AP1118" s="56"/>
      <c r="AS1118" s="55"/>
      <c r="AX1118"/>
      <c r="AY1118"/>
      <c r="AZ1118"/>
    </row>
    <row r="1119" spans="17:52" x14ac:dyDescent="0.25">
      <c r="Q1119" s="55"/>
      <c r="R1119" s="55"/>
      <c r="S1119" s="57"/>
      <c r="AP1119" s="56"/>
      <c r="AS1119" s="55"/>
      <c r="AX1119"/>
      <c r="AY1119"/>
      <c r="AZ1119"/>
    </row>
    <row r="1120" spans="17:52" x14ac:dyDescent="0.25">
      <c r="Q1120" s="55"/>
      <c r="R1120" s="55"/>
      <c r="S1120" s="57"/>
      <c r="AP1120" s="56"/>
      <c r="AS1120" s="55"/>
      <c r="AX1120"/>
      <c r="AY1120"/>
      <c r="AZ1120"/>
    </row>
    <row r="1121" spans="17:52" x14ac:dyDescent="0.25">
      <c r="Q1121" s="55"/>
      <c r="R1121" s="55"/>
      <c r="S1121" s="57"/>
      <c r="AP1121" s="56"/>
      <c r="AS1121" s="55"/>
      <c r="AX1121"/>
      <c r="AY1121"/>
      <c r="AZ1121"/>
    </row>
    <row r="1122" spans="17:52" x14ac:dyDescent="0.25">
      <c r="Q1122" s="55"/>
      <c r="R1122" s="55"/>
      <c r="S1122" s="57"/>
      <c r="AP1122" s="56"/>
      <c r="AS1122" s="55"/>
      <c r="AX1122"/>
      <c r="AY1122"/>
      <c r="AZ1122"/>
    </row>
    <row r="1123" spans="17:52" x14ac:dyDescent="0.25">
      <c r="Q1123" s="55"/>
      <c r="R1123" s="55"/>
      <c r="S1123" s="57"/>
      <c r="AP1123" s="56"/>
      <c r="AS1123" s="55"/>
      <c r="AX1123"/>
      <c r="AY1123"/>
      <c r="AZ1123"/>
    </row>
    <row r="1124" spans="17:52" x14ac:dyDescent="0.25">
      <c r="Q1124" s="55"/>
      <c r="R1124" s="55"/>
      <c r="S1124" s="57"/>
      <c r="AP1124" s="56"/>
      <c r="AS1124" s="55"/>
      <c r="AX1124"/>
      <c r="AY1124"/>
      <c r="AZ1124"/>
    </row>
    <row r="1125" spans="17:52" x14ac:dyDescent="0.25">
      <c r="Q1125" s="55"/>
      <c r="R1125" s="55"/>
      <c r="S1125" s="57"/>
      <c r="AP1125" s="56"/>
      <c r="AS1125" s="55"/>
      <c r="AX1125"/>
      <c r="AY1125"/>
      <c r="AZ1125"/>
    </row>
    <row r="1126" spans="17:52" x14ac:dyDescent="0.25">
      <c r="Q1126" s="55"/>
      <c r="R1126" s="55"/>
      <c r="S1126" s="57"/>
      <c r="AP1126" s="56"/>
      <c r="AS1126" s="55"/>
      <c r="AX1126"/>
      <c r="AY1126"/>
      <c r="AZ1126"/>
    </row>
    <row r="1127" spans="17:52" x14ac:dyDescent="0.25">
      <c r="Q1127" s="55"/>
      <c r="R1127" s="55"/>
      <c r="S1127" s="57"/>
      <c r="AP1127" s="56"/>
      <c r="AS1127" s="55"/>
      <c r="AX1127"/>
      <c r="AY1127"/>
      <c r="AZ1127"/>
    </row>
    <row r="1128" spans="17:52" x14ac:dyDescent="0.25">
      <c r="Q1128" s="55"/>
      <c r="R1128" s="55"/>
      <c r="S1128" s="57"/>
      <c r="AP1128" s="56"/>
      <c r="AS1128" s="55"/>
      <c r="AX1128"/>
      <c r="AY1128"/>
      <c r="AZ1128"/>
    </row>
    <row r="1129" spans="17:52" x14ac:dyDescent="0.25">
      <c r="Q1129" s="55"/>
      <c r="R1129" s="55"/>
      <c r="S1129" s="57"/>
      <c r="AP1129" s="56"/>
      <c r="AS1129" s="55"/>
      <c r="AX1129"/>
      <c r="AY1129"/>
      <c r="AZ1129"/>
    </row>
    <row r="1130" spans="17:52" x14ac:dyDescent="0.25">
      <c r="Q1130" s="55"/>
      <c r="R1130" s="55"/>
      <c r="S1130" s="57"/>
      <c r="AP1130" s="56"/>
      <c r="AS1130" s="55"/>
      <c r="AX1130"/>
      <c r="AY1130"/>
      <c r="AZ1130"/>
    </row>
    <row r="1131" spans="17:52" x14ac:dyDescent="0.25">
      <c r="Q1131" s="55"/>
      <c r="R1131" s="55"/>
      <c r="S1131" s="57"/>
      <c r="AP1131" s="56"/>
      <c r="AS1131" s="55"/>
      <c r="AX1131"/>
      <c r="AY1131"/>
      <c r="AZ1131"/>
    </row>
    <row r="1132" spans="17:52" x14ac:dyDescent="0.25">
      <c r="Q1132" s="55"/>
      <c r="R1132" s="55"/>
      <c r="S1132" s="57"/>
      <c r="AP1132" s="56"/>
      <c r="AS1132" s="55"/>
      <c r="AX1132"/>
      <c r="AY1132"/>
      <c r="AZ1132"/>
    </row>
    <row r="1133" spans="17:52" x14ac:dyDescent="0.25">
      <c r="Q1133" s="55"/>
      <c r="R1133" s="55"/>
      <c r="S1133" s="57"/>
      <c r="AP1133" s="56"/>
      <c r="AS1133" s="55"/>
      <c r="AX1133"/>
      <c r="AY1133"/>
      <c r="AZ1133"/>
    </row>
    <row r="1134" spans="17:52" x14ac:dyDescent="0.25">
      <c r="Q1134" s="55"/>
      <c r="R1134" s="55"/>
      <c r="S1134" s="57"/>
      <c r="AP1134" s="56"/>
      <c r="AS1134" s="55"/>
      <c r="AX1134"/>
      <c r="AY1134"/>
      <c r="AZ1134"/>
    </row>
    <row r="1135" spans="17:52" x14ac:dyDescent="0.25">
      <c r="Q1135" s="55"/>
      <c r="R1135" s="55"/>
      <c r="S1135" s="57"/>
      <c r="AP1135" s="56"/>
      <c r="AS1135" s="55"/>
      <c r="AX1135"/>
      <c r="AY1135"/>
      <c r="AZ1135"/>
    </row>
    <row r="1136" spans="17:52" x14ac:dyDescent="0.25">
      <c r="Q1136" s="55"/>
      <c r="R1136" s="55"/>
      <c r="S1136" s="57"/>
      <c r="AP1136" s="56"/>
      <c r="AS1136" s="55"/>
      <c r="AX1136"/>
      <c r="AY1136"/>
      <c r="AZ1136"/>
    </row>
    <row r="1137" spans="17:52" x14ac:dyDescent="0.25">
      <c r="Q1137" s="55"/>
      <c r="R1137" s="55"/>
      <c r="S1137" s="57"/>
      <c r="AP1137" s="56"/>
      <c r="AS1137" s="55"/>
      <c r="AX1137"/>
      <c r="AY1137"/>
      <c r="AZ1137"/>
    </row>
    <row r="1138" spans="17:52" x14ac:dyDescent="0.25">
      <c r="Q1138" s="55"/>
      <c r="R1138" s="55"/>
      <c r="S1138" s="57"/>
      <c r="AP1138" s="56"/>
      <c r="AS1138" s="55"/>
      <c r="AX1138"/>
      <c r="AY1138"/>
      <c r="AZ1138"/>
    </row>
    <row r="1139" spans="17:52" x14ac:dyDescent="0.25">
      <c r="Q1139" s="55"/>
      <c r="R1139" s="55"/>
      <c r="S1139" s="57"/>
      <c r="AP1139" s="56"/>
      <c r="AS1139" s="55"/>
      <c r="AX1139"/>
      <c r="AY1139"/>
      <c r="AZ1139"/>
    </row>
    <row r="1140" spans="17:52" x14ac:dyDescent="0.25">
      <c r="Q1140" s="55"/>
      <c r="R1140" s="55"/>
      <c r="S1140" s="57"/>
      <c r="AP1140" s="56"/>
      <c r="AS1140" s="55"/>
      <c r="AX1140"/>
      <c r="AY1140"/>
      <c r="AZ1140"/>
    </row>
    <row r="1141" spans="17:52" x14ac:dyDescent="0.25">
      <c r="Q1141" s="55"/>
      <c r="R1141" s="55"/>
      <c r="S1141" s="57"/>
      <c r="AP1141" s="56"/>
      <c r="AS1141" s="55"/>
      <c r="AX1141"/>
      <c r="AY1141"/>
      <c r="AZ1141"/>
    </row>
    <row r="1142" spans="17:52" x14ac:dyDescent="0.25">
      <c r="Q1142" s="55"/>
      <c r="R1142" s="55"/>
      <c r="S1142" s="57"/>
      <c r="AP1142" s="56"/>
      <c r="AS1142" s="55"/>
      <c r="AX1142"/>
      <c r="AY1142"/>
      <c r="AZ1142"/>
    </row>
    <row r="1143" spans="17:52" x14ac:dyDescent="0.25">
      <c r="Q1143" s="55"/>
      <c r="R1143" s="55"/>
      <c r="S1143" s="57"/>
      <c r="AP1143" s="56"/>
      <c r="AS1143" s="55"/>
      <c r="AX1143"/>
      <c r="AY1143"/>
      <c r="AZ1143"/>
    </row>
    <row r="1144" spans="17:52" x14ac:dyDescent="0.25">
      <c r="Q1144" s="55"/>
      <c r="R1144" s="55"/>
      <c r="S1144" s="57"/>
      <c r="AP1144" s="56"/>
      <c r="AS1144" s="55"/>
      <c r="AX1144"/>
      <c r="AY1144"/>
      <c r="AZ1144"/>
    </row>
    <row r="1145" spans="17:52" x14ac:dyDescent="0.25">
      <c r="Q1145" s="55"/>
      <c r="R1145" s="55"/>
      <c r="S1145" s="57"/>
      <c r="AP1145" s="56"/>
      <c r="AS1145" s="55"/>
      <c r="AX1145"/>
      <c r="AY1145"/>
      <c r="AZ1145"/>
    </row>
    <row r="1146" spans="17:52" x14ac:dyDescent="0.25">
      <c r="Q1146" s="55"/>
      <c r="R1146" s="55"/>
      <c r="S1146" s="57"/>
      <c r="AP1146" s="56"/>
      <c r="AS1146" s="55"/>
      <c r="AX1146"/>
      <c r="AY1146"/>
      <c r="AZ1146"/>
    </row>
    <row r="1147" spans="17:52" x14ac:dyDescent="0.25">
      <c r="Q1147" s="55"/>
      <c r="R1147" s="55"/>
      <c r="S1147" s="57"/>
      <c r="AP1147" s="56"/>
      <c r="AS1147" s="55"/>
      <c r="AX1147"/>
      <c r="AY1147"/>
      <c r="AZ1147"/>
    </row>
    <row r="1148" spans="17:52" x14ac:dyDescent="0.25">
      <c r="Q1148" s="55"/>
      <c r="R1148" s="55"/>
      <c r="S1148" s="57"/>
      <c r="AP1148" s="56"/>
      <c r="AS1148" s="55"/>
      <c r="AX1148"/>
      <c r="AY1148"/>
      <c r="AZ1148"/>
    </row>
    <row r="1149" spans="17:52" x14ac:dyDescent="0.25">
      <c r="Q1149" s="55"/>
      <c r="R1149" s="55"/>
      <c r="S1149" s="57"/>
      <c r="AP1149" s="56"/>
      <c r="AS1149" s="55"/>
      <c r="AX1149"/>
      <c r="AY1149"/>
      <c r="AZ1149"/>
    </row>
    <row r="1150" spans="17:52" x14ac:dyDescent="0.25">
      <c r="Q1150" s="55"/>
      <c r="R1150" s="55"/>
      <c r="S1150" s="57"/>
      <c r="AP1150" s="56"/>
      <c r="AS1150" s="55"/>
      <c r="AX1150"/>
      <c r="AY1150"/>
      <c r="AZ1150"/>
    </row>
    <row r="1151" spans="17:52" x14ac:dyDescent="0.25">
      <c r="Q1151" s="55"/>
      <c r="R1151" s="55"/>
      <c r="S1151" s="57"/>
      <c r="AP1151" s="56"/>
      <c r="AS1151" s="55"/>
      <c r="AX1151"/>
      <c r="AY1151"/>
      <c r="AZ1151"/>
    </row>
    <row r="1152" spans="17:52" x14ac:dyDescent="0.25">
      <c r="Q1152" s="55"/>
      <c r="R1152" s="55"/>
      <c r="S1152" s="57"/>
      <c r="AP1152" s="56"/>
      <c r="AS1152" s="55"/>
      <c r="AX1152"/>
      <c r="AY1152"/>
      <c r="AZ1152"/>
    </row>
    <row r="1153" spans="17:52" x14ac:dyDescent="0.25">
      <c r="Q1153" s="55"/>
      <c r="R1153" s="55"/>
      <c r="S1153" s="57"/>
      <c r="AP1153" s="56"/>
      <c r="AS1153" s="55"/>
      <c r="AX1153"/>
      <c r="AY1153"/>
      <c r="AZ1153"/>
    </row>
    <row r="1154" spans="17:52" x14ac:dyDescent="0.25">
      <c r="Q1154" s="55"/>
      <c r="R1154" s="55"/>
      <c r="S1154" s="57"/>
      <c r="AP1154" s="56"/>
      <c r="AS1154" s="55"/>
      <c r="AX1154"/>
      <c r="AY1154"/>
      <c r="AZ1154"/>
    </row>
    <row r="1155" spans="17:52" x14ac:dyDescent="0.25">
      <c r="Q1155" s="55"/>
      <c r="R1155" s="55"/>
      <c r="S1155" s="57"/>
      <c r="AP1155" s="56"/>
      <c r="AS1155" s="55"/>
      <c r="AX1155"/>
      <c r="AY1155"/>
      <c r="AZ1155"/>
    </row>
    <row r="1156" spans="17:52" x14ac:dyDescent="0.25">
      <c r="Q1156" s="55"/>
      <c r="R1156" s="55"/>
      <c r="S1156" s="57"/>
      <c r="AP1156" s="56"/>
      <c r="AS1156" s="55"/>
      <c r="AX1156"/>
      <c r="AY1156"/>
      <c r="AZ1156"/>
    </row>
    <row r="1157" spans="17:52" x14ac:dyDescent="0.25">
      <c r="Q1157" s="55"/>
      <c r="R1157" s="55"/>
      <c r="S1157" s="57"/>
      <c r="AP1157" s="56"/>
      <c r="AS1157" s="55"/>
      <c r="AX1157"/>
      <c r="AY1157"/>
      <c r="AZ1157"/>
    </row>
    <row r="1158" spans="17:52" x14ac:dyDescent="0.25">
      <c r="Q1158" s="55"/>
      <c r="R1158" s="55"/>
      <c r="S1158" s="57"/>
      <c r="AP1158" s="56"/>
      <c r="AS1158" s="55"/>
      <c r="AX1158"/>
      <c r="AY1158"/>
      <c r="AZ1158"/>
    </row>
    <row r="1159" spans="17:52" x14ac:dyDescent="0.25">
      <c r="Q1159" s="55"/>
      <c r="R1159" s="55"/>
      <c r="S1159" s="57"/>
      <c r="AP1159" s="56"/>
      <c r="AS1159" s="55"/>
      <c r="AX1159"/>
      <c r="AY1159"/>
      <c r="AZ1159"/>
    </row>
    <row r="1160" spans="17:52" x14ac:dyDescent="0.25">
      <c r="Q1160" s="55"/>
      <c r="R1160" s="55"/>
      <c r="S1160" s="57"/>
      <c r="AP1160" s="56"/>
      <c r="AS1160" s="55"/>
      <c r="AX1160"/>
      <c r="AY1160"/>
      <c r="AZ1160"/>
    </row>
    <row r="1161" spans="17:52" x14ac:dyDescent="0.25">
      <c r="Q1161" s="55"/>
      <c r="R1161" s="55"/>
      <c r="S1161" s="57"/>
      <c r="AP1161" s="56"/>
      <c r="AS1161" s="55"/>
      <c r="AX1161"/>
      <c r="AY1161"/>
      <c r="AZ1161"/>
    </row>
    <row r="1162" spans="17:52" x14ac:dyDescent="0.25">
      <c r="Q1162" s="55"/>
      <c r="R1162" s="55"/>
      <c r="S1162" s="57"/>
      <c r="AP1162" s="56"/>
      <c r="AS1162" s="55"/>
      <c r="AX1162"/>
      <c r="AY1162"/>
      <c r="AZ1162"/>
    </row>
    <row r="1163" spans="17:52" x14ac:dyDescent="0.25">
      <c r="Q1163" s="55"/>
      <c r="R1163" s="55"/>
      <c r="S1163" s="57"/>
      <c r="AP1163" s="56"/>
      <c r="AS1163" s="55"/>
      <c r="AX1163"/>
      <c r="AY1163"/>
      <c r="AZ1163"/>
    </row>
    <row r="1164" spans="17:52" x14ac:dyDescent="0.25">
      <c r="Q1164" s="55"/>
      <c r="R1164" s="55"/>
      <c r="S1164" s="57"/>
      <c r="AP1164" s="56"/>
      <c r="AS1164" s="55"/>
      <c r="AX1164"/>
      <c r="AY1164"/>
      <c r="AZ1164"/>
    </row>
    <row r="1165" spans="17:52" x14ac:dyDescent="0.25">
      <c r="Q1165" s="55"/>
      <c r="R1165" s="55"/>
      <c r="S1165" s="57"/>
      <c r="AP1165" s="56"/>
      <c r="AS1165" s="55"/>
      <c r="AX1165"/>
      <c r="AY1165"/>
      <c r="AZ1165"/>
    </row>
    <row r="1166" spans="17:52" x14ac:dyDescent="0.25">
      <c r="Q1166" s="55"/>
      <c r="R1166" s="55"/>
      <c r="S1166" s="57"/>
      <c r="AP1166" s="56"/>
      <c r="AS1166" s="55"/>
      <c r="AX1166"/>
      <c r="AY1166"/>
      <c r="AZ1166"/>
    </row>
    <row r="1167" spans="17:52" x14ac:dyDescent="0.25">
      <c r="Q1167" s="55"/>
      <c r="R1167" s="55"/>
      <c r="S1167" s="57"/>
      <c r="AP1167" s="56"/>
      <c r="AS1167" s="55"/>
      <c r="AX1167"/>
      <c r="AY1167"/>
      <c r="AZ1167"/>
    </row>
    <row r="1168" spans="17:52" x14ac:dyDescent="0.25">
      <c r="Q1168" s="55"/>
      <c r="R1168" s="55"/>
      <c r="S1168" s="57"/>
      <c r="AP1168" s="56"/>
      <c r="AS1168" s="55"/>
      <c r="AX1168"/>
      <c r="AY1168"/>
      <c r="AZ1168"/>
    </row>
    <row r="1169" spans="17:52" x14ac:dyDescent="0.25">
      <c r="Q1169" s="55"/>
      <c r="R1169" s="55"/>
      <c r="S1169" s="57"/>
      <c r="AP1169" s="56"/>
      <c r="AS1169" s="55"/>
      <c r="AX1169"/>
      <c r="AY1169"/>
      <c r="AZ1169"/>
    </row>
    <row r="1170" spans="17:52" x14ac:dyDescent="0.25">
      <c r="Q1170" s="55"/>
      <c r="R1170" s="55"/>
      <c r="S1170" s="57"/>
      <c r="AP1170" s="56"/>
      <c r="AS1170" s="55"/>
      <c r="AX1170"/>
      <c r="AY1170"/>
      <c r="AZ1170"/>
    </row>
    <row r="1171" spans="17:52" x14ac:dyDescent="0.25">
      <c r="Q1171" s="55"/>
      <c r="R1171" s="55"/>
      <c r="S1171" s="57"/>
      <c r="AP1171" s="56"/>
      <c r="AS1171" s="55"/>
      <c r="AX1171"/>
      <c r="AY1171"/>
      <c r="AZ1171"/>
    </row>
    <row r="1172" spans="17:52" x14ac:dyDescent="0.25">
      <c r="Q1172" s="55"/>
      <c r="R1172" s="55"/>
      <c r="S1172" s="57"/>
      <c r="AP1172" s="56"/>
      <c r="AS1172" s="55"/>
      <c r="AX1172"/>
      <c r="AY1172"/>
      <c r="AZ1172"/>
    </row>
    <row r="1173" spans="17:52" x14ac:dyDescent="0.25">
      <c r="Q1173" s="55"/>
      <c r="R1173" s="55"/>
      <c r="S1173" s="57"/>
      <c r="AP1173" s="56"/>
      <c r="AS1173" s="55"/>
      <c r="AX1173"/>
      <c r="AY1173"/>
      <c r="AZ1173"/>
    </row>
    <row r="1174" spans="17:52" x14ac:dyDescent="0.25">
      <c r="Q1174" s="55"/>
      <c r="R1174" s="55"/>
      <c r="S1174" s="57"/>
      <c r="AP1174" s="56"/>
      <c r="AS1174" s="55"/>
      <c r="AX1174"/>
      <c r="AY1174"/>
      <c r="AZ1174"/>
    </row>
    <row r="1175" spans="17:52" x14ac:dyDescent="0.25">
      <c r="Q1175" s="55"/>
      <c r="R1175" s="55"/>
      <c r="S1175" s="57"/>
      <c r="AP1175" s="56"/>
      <c r="AS1175" s="55"/>
      <c r="AX1175"/>
      <c r="AY1175"/>
      <c r="AZ1175"/>
    </row>
    <row r="1176" spans="17:52" x14ac:dyDescent="0.25">
      <c r="Q1176" s="55"/>
      <c r="R1176" s="55"/>
      <c r="S1176" s="57"/>
      <c r="AP1176" s="56"/>
      <c r="AS1176" s="55"/>
      <c r="AX1176"/>
      <c r="AY1176"/>
      <c r="AZ1176"/>
    </row>
    <row r="1177" spans="17:52" x14ac:dyDescent="0.25">
      <c r="Q1177" s="55"/>
      <c r="R1177" s="55"/>
      <c r="S1177" s="57"/>
      <c r="AP1177" s="56"/>
      <c r="AS1177" s="55"/>
      <c r="AX1177"/>
      <c r="AY1177"/>
      <c r="AZ1177"/>
    </row>
    <row r="1178" spans="17:52" x14ac:dyDescent="0.25">
      <c r="Q1178" s="55"/>
      <c r="R1178" s="55"/>
      <c r="S1178" s="57"/>
      <c r="AP1178" s="56"/>
      <c r="AS1178" s="55"/>
      <c r="AX1178"/>
      <c r="AY1178"/>
      <c r="AZ1178"/>
    </row>
    <row r="1179" spans="17:52" x14ac:dyDescent="0.25">
      <c r="Q1179" s="55"/>
      <c r="R1179" s="55"/>
      <c r="S1179" s="57"/>
      <c r="AP1179" s="56"/>
      <c r="AS1179" s="55"/>
      <c r="AX1179"/>
      <c r="AY1179"/>
      <c r="AZ1179"/>
    </row>
    <row r="1180" spans="17:52" x14ac:dyDescent="0.25">
      <c r="Q1180" s="55"/>
      <c r="R1180" s="55"/>
      <c r="S1180" s="57"/>
      <c r="AP1180" s="56"/>
      <c r="AS1180" s="55"/>
      <c r="AX1180"/>
      <c r="AY1180"/>
      <c r="AZ1180"/>
    </row>
    <row r="1181" spans="17:52" x14ac:dyDescent="0.25">
      <c r="Q1181" s="55"/>
      <c r="R1181" s="55"/>
      <c r="S1181" s="57"/>
      <c r="AP1181" s="56"/>
      <c r="AS1181" s="55"/>
      <c r="AX1181"/>
      <c r="AY1181"/>
      <c r="AZ1181"/>
    </row>
    <row r="1182" spans="17:52" x14ac:dyDescent="0.25">
      <c r="Q1182" s="55"/>
      <c r="R1182" s="55"/>
      <c r="S1182" s="57"/>
      <c r="AP1182" s="56"/>
      <c r="AS1182" s="55"/>
      <c r="AX1182"/>
      <c r="AY1182"/>
      <c r="AZ1182"/>
    </row>
    <row r="1183" spans="17:52" x14ac:dyDescent="0.25">
      <c r="Q1183" s="55"/>
      <c r="R1183" s="55"/>
      <c r="S1183" s="57"/>
      <c r="AP1183" s="56"/>
      <c r="AS1183" s="55"/>
      <c r="AX1183"/>
      <c r="AY1183"/>
      <c r="AZ1183"/>
    </row>
    <row r="1184" spans="17:52" x14ac:dyDescent="0.25">
      <c r="Q1184" s="55"/>
      <c r="R1184" s="55"/>
      <c r="S1184" s="57"/>
      <c r="AP1184" s="56"/>
      <c r="AS1184" s="55"/>
      <c r="AX1184"/>
      <c r="AY1184"/>
      <c r="AZ1184"/>
    </row>
    <row r="1185" spans="17:52" x14ac:dyDescent="0.25">
      <c r="Q1185" s="55"/>
      <c r="R1185" s="55"/>
      <c r="S1185" s="57"/>
      <c r="AP1185" s="56"/>
      <c r="AS1185" s="55"/>
      <c r="AX1185"/>
      <c r="AY1185"/>
      <c r="AZ1185"/>
    </row>
    <row r="1186" spans="17:52" x14ac:dyDescent="0.25">
      <c r="Q1186" s="55"/>
      <c r="R1186" s="55"/>
      <c r="S1186" s="57"/>
      <c r="AP1186" s="56"/>
      <c r="AS1186" s="55"/>
      <c r="AX1186"/>
      <c r="AY1186"/>
      <c r="AZ1186"/>
    </row>
    <row r="1187" spans="17:52" x14ac:dyDescent="0.25">
      <c r="Q1187" s="55"/>
      <c r="R1187" s="55"/>
      <c r="S1187" s="57"/>
      <c r="AP1187" s="56"/>
      <c r="AS1187" s="55"/>
      <c r="AX1187"/>
      <c r="AY1187"/>
      <c r="AZ1187"/>
    </row>
    <row r="1188" spans="17:52" x14ac:dyDescent="0.25">
      <c r="Q1188" s="55"/>
      <c r="R1188" s="55"/>
      <c r="S1188" s="57"/>
      <c r="AP1188" s="56"/>
      <c r="AS1188" s="55"/>
      <c r="AX1188"/>
      <c r="AY1188"/>
      <c r="AZ1188"/>
    </row>
    <row r="1189" spans="17:52" x14ac:dyDescent="0.25">
      <c r="Q1189" s="55"/>
      <c r="R1189" s="55"/>
      <c r="S1189" s="57"/>
      <c r="AP1189" s="56"/>
      <c r="AS1189" s="55"/>
      <c r="AX1189"/>
      <c r="AY1189"/>
      <c r="AZ1189"/>
    </row>
    <row r="1190" spans="17:52" x14ac:dyDescent="0.25">
      <c r="Q1190" s="55"/>
      <c r="R1190" s="55"/>
      <c r="S1190" s="57"/>
      <c r="AP1190" s="56"/>
      <c r="AS1190" s="55"/>
      <c r="AX1190"/>
      <c r="AY1190"/>
      <c r="AZ1190"/>
    </row>
    <row r="1191" spans="17:52" x14ac:dyDescent="0.25">
      <c r="Q1191" s="55"/>
      <c r="R1191" s="55"/>
      <c r="S1191" s="57"/>
      <c r="AP1191" s="56"/>
      <c r="AS1191" s="55"/>
      <c r="AX1191"/>
      <c r="AY1191"/>
      <c r="AZ1191"/>
    </row>
    <row r="1192" spans="17:52" x14ac:dyDescent="0.25">
      <c r="Q1192" s="55"/>
      <c r="R1192" s="55"/>
      <c r="S1192" s="57"/>
      <c r="AP1192" s="56"/>
      <c r="AS1192" s="55"/>
      <c r="AX1192"/>
      <c r="AY1192"/>
      <c r="AZ1192"/>
    </row>
    <row r="1193" spans="17:52" x14ac:dyDescent="0.25">
      <c r="Q1193" s="55"/>
      <c r="R1193" s="55"/>
      <c r="S1193" s="57"/>
      <c r="AP1193" s="56"/>
      <c r="AS1193" s="55"/>
      <c r="AX1193"/>
      <c r="AY1193"/>
      <c r="AZ1193"/>
    </row>
    <row r="1194" spans="17:52" x14ac:dyDescent="0.25">
      <c r="Q1194" s="55"/>
      <c r="R1194" s="55"/>
      <c r="S1194" s="57"/>
      <c r="AP1194" s="56"/>
      <c r="AS1194" s="55"/>
      <c r="AX1194"/>
      <c r="AY1194"/>
      <c r="AZ1194"/>
    </row>
    <row r="1195" spans="17:52" x14ac:dyDescent="0.25">
      <c r="Q1195" s="55"/>
      <c r="R1195" s="55"/>
      <c r="S1195" s="57"/>
      <c r="AP1195" s="56"/>
      <c r="AS1195" s="55"/>
      <c r="AX1195"/>
      <c r="AY1195"/>
      <c r="AZ1195"/>
    </row>
    <row r="1196" spans="17:52" x14ac:dyDescent="0.25">
      <c r="Q1196" s="55"/>
      <c r="R1196" s="55"/>
      <c r="S1196" s="57"/>
      <c r="AP1196" s="56"/>
      <c r="AS1196" s="55"/>
      <c r="AX1196"/>
      <c r="AY1196"/>
      <c r="AZ1196"/>
    </row>
    <row r="1197" spans="17:52" x14ac:dyDescent="0.25">
      <c r="Q1197" s="55"/>
      <c r="R1197" s="55"/>
      <c r="S1197" s="57"/>
      <c r="AP1197" s="56"/>
      <c r="AS1197" s="55"/>
      <c r="AX1197"/>
      <c r="AY1197"/>
      <c r="AZ1197"/>
    </row>
    <row r="1198" spans="17:52" x14ac:dyDescent="0.25">
      <c r="Q1198" s="55"/>
      <c r="R1198" s="55"/>
      <c r="S1198" s="57"/>
      <c r="AP1198" s="56"/>
      <c r="AS1198" s="55"/>
      <c r="AX1198"/>
      <c r="AY1198"/>
      <c r="AZ1198"/>
    </row>
    <row r="1199" spans="17:52" x14ac:dyDescent="0.25">
      <c r="Q1199" s="55"/>
      <c r="R1199" s="55"/>
      <c r="S1199" s="57"/>
      <c r="AP1199" s="56"/>
      <c r="AS1199" s="55"/>
      <c r="AX1199"/>
      <c r="AY1199"/>
      <c r="AZ1199"/>
    </row>
    <row r="1200" spans="17:52" x14ac:dyDescent="0.25">
      <c r="Q1200" s="55"/>
      <c r="R1200" s="55"/>
      <c r="S1200" s="57"/>
      <c r="AP1200" s="56"/>
      <c r="AS1200" s="55"/>
      <c r="AX1200"/>
      <c r="AY1200"/>
      <c r="AZ1200"/>
    </row>
    <row r="1201" spans="17:52" x14ac:dyDescent="0.25">
      <c r="Q1201" s="55"/>
      <c r="R1201" s="55"/>
      <c r="S1201" s="57"/>
      <c r="AP1201" s="56"/>
      <c r="AS1201" s="55"/>
      <c r="AX1201"/>
      <c r="AY1201"/>
      <c r="AZ1201"/>
    </row>
    <row r="1202" spans="17:52" x14ac:dyDescent="0.25">
      <c r="Q1202" s="55"/>
      <c r="R1202" s="55"/>
      <c r="S1202" s="57"/>
      <c r="AP1202" s="56"/>
      <c r="AS1202" s="55"/>
      <c r="AX1202"/>
      <c r="AY1202"/>
      <c r="AZ1202"/>
    </row>
    <row r="1203" spans="17:52" x14ac:dyDescent="0.25">
      <c r="Q1203" s="55"/>
      <c r="R1203" s="55"/>
      <c r="S1203" s="57"/>
      <c r="AP1203" s="56"/>
      <c r="AS1203" s="55"/>
      <c r="AX1203"/>
      <c r="AY1203"/>
      <c r="AZ1203"/>
    </row>
    <row r="1204" spans="17:52" x14ac:dyDescent="0.25">
      <c r="Q1204" s="55"/>
      <c r="R1204" s="55"/>
      <c r="S1204" s="57"/>
      <c r="AP1204" s="56"/>
      <c r="AS1204" s="55"/>
      <c r="AX1204"/>
      <c r="AY1204"/>
      <c r="AZ1204"/>
    </row>
    <row r="1205" spans="17:52" x14ac:dyDescent="0.25">
      <c r="Q1205" s="55"/>
      <c r="R1205" s="55"/>
      <c r="S1205" s="57"/>
      <c r="AP1205" s="56"/>
      <c r="AS1205" s="55"/>
      <c r="AX1205"/>
      <c r="AY1205"/>
      <c r="AZ1205"/>
    </row>
    <row r="1206" spans="17:52" x14ac:dyDescent="0.25">
      <c r="Q1206" s="55"/>
      <c r="R1206" s="55"/>
      <c r="S1206" s="57"/>
      <c r="AP1206" s="56"/>
      <c r="AS1206" s="55"/>
      <c r="AX1206"/>
      <c r="AY1206"/>
      <c r="AZ1206"/>
    </row>
    <row r="1207" spans="17:52" x14ac:dyDescent="0.25">
      <c r="Q1207" s="55"/>
      <c r="R1207" s="55"/>
      <c r="S1207" s="57"/>
      <c r="AP1207" s="56"/>
      <c r="AS1207" s="55"/>
      <c r="AX1207"/>
      <c r="AY1207"/>
      <c r="AZ1207"/>
    </row>
    <row r="1208" spans="17:52" x14ac:dyDescent="0.25">
      <c r="Q1208" s="55"/>
      <c r="R1208" s="55"/>
      <c r="S1208" s="57"/>
      <c r="AP1208" s="56"/>
      <c r="AS1208" s="55"/>
      <c r="AX1208"/>
      <c r="AY1208"/>
      <c r="AZ1208"/>
    </row>
    <row r="1209" spans="17:52" x14ac:dyDescent="0.25">
      <c r="Q1209" s="55"/>
      <c r="R1209" s="55"/>
      <c r="S1209" s="57"/>
      <c r="AP1209" s="56"/>
      <c r="AS1209" s="55"/>
      <c r="AX1209"/>
      <c r="AY1209"/>
      <c r="AZ1209"/>
    </row>
    <row r="1210" spans="17:52" x14ac:dyDescent="0.25">
      <c r="Q1210" s="55"/>
      <c r="R1210" s="55"/>
      <c r="S1210" s="57"/>
      <c r="AP1210" s="56"/>
      <c r="AS1210" s="55"/>
      <c r="AX1210"/>
      <c r="AY1210"/>
      <c r="AZ1210"/>
    </row>
    <row r="1211" spans="17:52" x14ac:dyDescent="0.25">
      <c r="Q1211" s="55"/>
      <c r="R1211" s="55"/>
      <c r="S1211" s="57"/>
      <c r="AP1211" s="56"/>
      <c r="AS1211" s="55"/>
      <c r="AX1211"/>
      <c r="AY1211"/>
      <c r="AZ1211"/>
    </row>
    <row r="1212" spans="17:52" x14ac:dyDescent="0.25">
      <c r="Q1212" s="55"/>
      <c r="R1212" s="55"/>
      <c r="S1212" s="57"/>
      <c r="AP1212" s="56"/>
      <c r="AS1212" s="55"/>
      <c r="AX1212"/>
      <c r="AY1212"/>
      <c r="AZ1212"/>
    </row>
    <row r="1213" spans="17:52" x14ac:dyDescent="0.25">
      <c r="Q1213" s="55"/>
      <c r="R1213" s="55"/>
      <c r="S1213" s="57"/>
      <c r="AP1213" s="56"/>
      <c r="AS1213" s="55"/>
      <c r="AX1213"/>
      <c r="AY1213"/>
      <c r="AZ1213"/>
    </row>
    <row r="1214" spans="17:52" x14ac:dyDescent="0.25">
      <c r="Q1214" s="55"/>
      <c r="R1214" s="55"/>
      <c r="S1214" s="57"/>
      <c r="AP1214" s="56"/>
      <c r="AS1214" s="55"/>
      <c r="AX1214"/>
      <c r="AY1214"/>
      <c r="AZ1214"/>
    </row>
    <row r="1215" spans="17:52" x14ac:dyDescent="0.25">
      <c r="Q1215" s="55"/>
      <c r="R1215" s="55"/>
      <c r="S1215" s="57"/>
      <c r="AP1215" s="56"/>
      <c r="AS1215" s="55"/>
      <c r="AX1215"/>
      <c r="AY1215"/>
      <c r="AZ1215"/>
    </row>
    <row r="1216" spans="17:52" x14ac:dyDescent="0.25">
      <c r="Q1216" s="55"/>
      <c r="R1216" s="55"/>
      <c r="S1216" s="57"/>
      <c r="AP1216" s="56"/>
      <c r="AS1216" s="55"/>
      <c r="AX1216"/>
      <c r="AY1216"/>
      <c r="AZ1216"/>
    </row>
    <row r="1217" spans="17:52" x14ac:dyDescent="0.25">
      <c r="Q1217" s="55"/>
      <c r="R1217" s="55"/>
      <c r="S1217" s="57"/>
      <c r="AP1217" s="56"/>
      <c r="AS1217" s="55"/>
      <c r="AX1217"/>
      <c r="AY1217"/>
      <c r="AZ1217"/>
    </row>
    <row r="1218" spans="17:52" x14ac:dyDescent="0.25">
      <c r="Q1218" s="55"/>
      <c r="R1218" s="55"/>
      <c r="S1218" s="57"/>
      <c r="AP1218" s="56"/>
      <c r="AS1218" s="55"/>
      <c r="AX1218"/>
      <c r="AY1218"/>
      <c r="AZ1218"/>
    </row>
    <row r="1219" spans="17:52" x14ac:dyDescent="0.25">
      <c r="Q1219" s="55"/>
      <c r="R1219" s="55"/>
      <c r="S1219" s="57"/>
      <c r="AP1219" s="56"/>
      <c r="AS1219" s="55"/>
      <c r="AX1219"/>
      <c r="AY1219"/>
      <c r="AZ1219"/>
    </row>
    <row r="1220" spans="17:52" x14ac:dyDescent="0.25">
      <c r="Q1220" s="55"/>
      <c r="R1220" s="55"/>
      <c r="S1220" s="57"/>
      <c r="AP1220" s="56"/>
      <c r="AS1220" s="55"/>
      <c r="AX1220"/>
      <c r="AY1220"/>
      <c r="AZ1220"/>
    </row>
    <row r="1221" spans="17:52" x14ac:dyDescent="0.25">
      <c r="Q1221" s="55"/>
      <c r="R1221" s="55"/>
      <c r="S1221" s="57"/>
      <c r="AP1221" s="56"/>
      <c r="AS1221" s="55"/>
      <c r="AX1221"/>
      <c r="AY1221"/>
      <c r="AZ1221"/>
    </row>
    <row r="1222" spans="17:52" x14ac:dyDescent="0.25">
      <c r="Q1222" s="55"/>
      <c r="R1222" s="55"/>
      <c r="S1222" s="57"/>
      <c r="AP1222" s="56"/>
      <c r="AS1222" s="55"/>
      <c r="AX1222"/>
      <c r="AY1222"/>
      <c r="AZ1222"/>
    </row>
    <row r="1223" spans="17:52" x14ac:dyDescent="0.25">
      <c r="Q1223" s="55"/>
      <c r="R1223" s="55"/>
      <c r="S1223" s="57"/>
      <c r="AP1223" s="56"/>
      <c r="AS1223" s="55"/>
      <c r="AX1223"/>
      <c r="AY1223"/>
      <c r="AZ1223"/>
    </row>
    <row r="1224" spans="17:52" x14ac:dyDescent="0.25">
      <c r="Q1224" s="55"/>
      <c r="R1224" s="55"/>
      <c r="S1224" s="57"/>
      <c r="AP1224" s="56"/>
      <c r="AS1224" s="55"/>
      <c r="AX1224"/>
      <c r="AY1224"/>
      <c r="AZ1224"/>
    </row>
    <row r="1225" spans="17:52" x14ac:dyDescent="0.25">
      <c r="Q1225" s="55"/>
      <c r="R1225" s="55"/>
      <c r="S1225" s="57"/>
      <c r="AP1225" s="56"/>
      <c r="AS1225" s="55"/>
      <c r="AX1225"/>
      <c r="AY1225"/>
      <c r="AZ1225"/>
    </row>
    <row r="1226" spans="17:52" x14ac:dyDescent="0.25">
      <c r="Q1226" s="55"/>
      <c r="R1226" s="55"/>
      <c r="S1226" s="57"/>
      <c r="AP1226" s="56"/>
      <c r="AS1226" s="55"/>
      <c r="AX1226"/>
      <c r="AY1226"/>
      <c r="AZ1226"/>
    </row>
    <row r="1227" spans="17:52" x14ac:dyDescent="0.25">
      <c r="Q1227" s="55"/>
      <c r="R1227" s="55"/>
      <c r="S1227" s="57"/>
      <c r="AP1227" s="56"/>
      <c r="AS1227" s="55"/>
      <c r="AX1227"/>
      <c r="AY1227"/>
      <c r="AZ1227"/>
    </row>
    <row r="1228" spans="17:52" x14ac:dyDescent="0.25">
      <c r="Q1228" s="55"/>
      <c r="R1228" s="55"/>
      <c r="S1228" s="57"/>
      <c r="AP1228" s="56"/>
      <c r="AS1228" s="55"/>
      <c r="AX1228"/>
      <c r="AY1228"/>
      <c r="AZ1228"/>
    </row>
    <row r="1229" spans="17:52" x14ac:dyDescent="0.25">
      <c r="Q1229" s="55"/>
      <c r="R1229" s="55"/>
      <c r="S1229" s="57"/>
      <c r="AP1229" s="56"/>
      <c r="AS1229" s="55"/>
      <c r="AX1229"/>
      <c r="AY1229"/>
      <c r="AZ1229"/>
    </row>
    <row r="1230" spans="17:52" x14ac:dyDescent="0.25">
      <c r="Q1230" s="55"/>
      <c r="R1230" s="55"/>
      <c r="S1230" s="57"/>
      <c r="AP1230" s="56"/>
      <c r="AS1230" s="55"/>
      <c r="AX1230"/>
      <c r="AY1230"/>
      <c r="AZ1230"/>
    </row>
    <row r="1231" spans="17:52" x14ac:dyDescent="0.25">
      <c r="Q1231" s="55"/>
      <c r="R1231" s="55"/>
      <c r="S1231" s="57"/>
      <c r="AP1231" s="56"/>
      <c r="AS1231" s="55"/>
      <c r="AX1231"/>
      <c r="AY1231"/>
      <c r="AZ1231"/>
    </row>
    <row r="1232" spans="17:52" x14ac:dyDescent="0.25">
      <c r="Q1232" s="55"/>
      <c r="R1232" s="55"/>
      <c r="S1232" s="57"/>
      <c r="AP1232" s="56"/>
      <c r="AS1232" s="55"/>
      <c r="AX1232"/>
      <c r="AY1232"/>
      <c r="AZ1232"/>
    </row>
    <row r="1233" spans="17:52" x14ac:dyDescent="0.25">
      <c r="Q1233" s="55"/>
      <c r="R1233" s="55"/>
      <c r="S1233" s="57"/>
      <c r="AP1233" s="56"/>
      <c r="AS1233" s="55"/>
      <c r="AX1233"/>
      <c r="AY1233"/>
      <c r="AZ1233"/>
    </row>
    <row r="1234" spans="17:52" x14ac:dyDescent="0.25">
      <c r="Q1234" s="55"/>
      <c r="R1234" s="55"/>
      <c r="S1234" s="57"/>
      <c r="AP1234" s="56"/>
      <c r="AS1234" s="55"/>
      <c r="AX1234"/>
      <c r="AY1234"/>
      <c r="AZ1234"/>
    </row>
    <row r="1235" spans="17:52" x14ac:dyDescent="0.25">
      <c r="Q1235" s="55"/>
      <c r="R1235" s="55"/>
      <c r="S1235" s="57"/>
      <c r="AP1235" s="56"/>
      <c r="AS1235" s="55"/>
      <c r="AX1235"/>
      <c r="AY1235"/>
      <c r="AZ1235"/>
    </row>
    <row r="1236" spans="17:52" x14ac:dyDescent="0.25">
      <c r="Q1236" s="55"/>
      <c r="R1236" s="55"/>
      <c r="S1236" s="57"/>
      <c r="AP1236" s="56"/>
      <c r="AS1236" s="55"/>
      <c r="AX1236"/>
      <c r="AY1236"/>
      <c r="AZ1236"/>
    </row>
    <row r="1237" spans="17:52" x14ac:dyDescent="0.25">
      <c r="Q1237" s="55"/>
      <c r="R1237" s="55"/>
      <c r="S1237" s="57"/>
      <c r="AP1237" s="56"/>
      <c r="AS1237" s="55"/>
      <c r="AX1237"/>
      <c r="AY1237"/>
      <c r="AZ1237"/>
    </row>
    <row r="1238" spans="17:52" x14ac:dyDescent="0.25">
      <c r="Q1238" s="55"/>
      <c r="R1238" s="55"/>
      <c r="S1238" s="57"/>
      <c r="AP1238" s="56"/>
      <c r="AS1238" s="55"/>
      <c r="AX1238"/>
      <c r="AY1238"/>
      <c r="AZ1238"/>
    </row>
    <row r="1239" spans="17:52" x14ac:dyDescent="0.25">
      <c r="Q1239" s="55"/>
      <c r="R1239" s="55"/>
      <c r="S1239" s="57"/>
      <c r="AP1239" s="56"/>
      <c r="AS1239" s="55"/>
      <c r="AX1239"/>
      <c r="AY1239"/>
      <c r="AZ1239"/>
    </row>
    <row r="1240" spans="17:52" x14ac:dyDescent="0.25">
      <c r="Q1240" s="55"/>
      <c r="R1240" s="55"/>
      <c r="S1240" s="57"/>
      <c r="AP1240" s="56"/>
      <c r="AS1240" s="55"/>
      <c r="AX1240"/>
      <c r="AY1240"/>
      <c r="AZ1240"/>
    </row>
    <row r="1241" spans="17:52" x14ac:dyDescent="0.25">
      <c r="Q1241" s="55"/>
      <c r="R1241" s="55"/>
      <c r="S1241" s="57"/>
      <c r="AP1241" s="56"/>
      <c r="AS1241" s="55"/>
      <c r="AX1241"/>
      <c r="AY1241"/>
      <c r="AZ1241"/>
    </row>
    <row r="1242" spans="17:52" x14ac:dyDescent="0.25">
      <c r="Q1242" s="55"/>
      <c r="R1242" s="55"/>
      <c r="S1242" s="57"/>
      <c r="AP1242" s="56"/>
      <c r="AS1242" s="55"/>
      <c r="AX1242"/>
      <c r="AY1242"/>
      <c r="AZ1242"/>
    </row>
    <row r="1243" spans="17:52" x14ac:dyDescent="0.25">
      <c r="Q1243" s="55"/>
      <c r="R1243" s="55"/>
      <c r="S1243" s="57"/>
      <c r="AP1243" s="56"/>
      <c r="AS1243" s="55"/>
      <c r="AX1243"/>
      <c r="AY1243"/>
      <c r="AZ1243"/>
    </row>
    <row r="1244" spans="17:52" x14ac:dyDescent="0.25">
      <c r="Q1244" s="55"/>
      <c r="R1244" s="55"/>
      <c r="S1244" s="57"/>
      <c r="AP1244" s="56"/>
      <c r="AS1244" s="55"/>
      <c r="AX1244"/>
      <c r="AY1244"/>
      <c r="AZ1244"/>
    </row>
    <row r="1245" spans="17:52" x14ac:dyDescent="0.25">
      <c r="Q1245" s="55"/>
      <c r="R1245" s="55"/>
      <c r="S1245" s="57"/>
      <c r="AP1245" s="56"/>
      <c r="AS1245" s="55"/>
      <c r="AX1245"/>
      <c r="AY1245"/>
      <c r="AZ1245"/>
    </row>
    <row r="1246" spans="17:52" x14ac:dyDescent="0.25">
      <c r="Q1246" s="55"/>
      <c r="R1246" s="55"/>
      <c r="S1246" s="57"/>
      <c r="AP1246" s="56"/>
      <c r="AS1246" s="55"/>
      <c r="AX1246"/>
      <c r="AY1246"/>
      <c r="AZ1246"/>
    </row>
    <row r="1247" spans="17:52" x14ac:dyDescent="0.25">
      <c r="Q1247" s="55"/>
      <c r="R1247" s="55"/>
      <c r="S1247" s="57"/>
      <c r="AP1247" s="56"/>
      <c r="AS1247" s="55"/>
      <c r="AX1247"/>
      <c r="AY1247"/>
      <c r="AZ1247"/>
    </row>
    <row r="1248" spans="17:52" x14ac:dyDescent="0.25">
      <c r="Q1248" s="55"/>
      <c r="R1248" s="55"/>
      <c r="S1248" s="57"/>
      <c r="AP1248" s="56"/>
      <c r="AS1248" s="55"/>
      <c r="AX1248"/>
      <c r="AY1248"/>
      <c r="AZ1248"/>
    </row>
    <row r="1249" spans="17:52" x14ac:dyDescent="0.25">
      <c r="Q1249" s="55"/>
      <c r="R1249" s="55"/>
      <c r="S1249" s="57"/>
      <c r="AP1249" s="56"/>
      <c r="AS1249" s="55"/>
      <c r="AX1249"/>
      <c r="AY1249"/>
      <c r="AZ1249"/>
    </row>
    <row r="1250" spans="17:52" x14ac:dyDescent="0.25">
      <c r="Q1250" s="55"/>
      <c r="R1250" s="55"/>
      <c r="S1250" s="57"/>
      <c r="AP1250" s="56"/>
      <c r="AS1250" s="55"/>
      <c r="AX1250"/>
      <c r="AY1250"/>
      <c r="AZ1250"/>
    </row>
    <row r="1251" spans="17:52" x14ac:dyDescent="0.25">
      <c r="Q1251" s="55"/>
      <c r="R1251" s="55"/>
      <c r="S1251" s="57"/>
      <c r="AP1251" s="56"/>
      <c r="AS1251" s="55"/>
      <c r="AX1251"/>
      <c r="AY1251"/>
      <c r="AZ1251"/>
    </row>
    <row r="1252" spans="17:52" x14ac:dyDescent="0.25">
      <c r="Q1252" s="55"/>
      <c r="R1252" s="55"/>
      <c r="S1252" s="57"/>
      <c r="AP1252" s="56"/>
      <c r="AS1252" s="55"/>
      <c r="AX1252"/>
      <c r="AY1252"/>
      <c r="AZ1252"/>
    </row>
    <row r="1253" spans="17:52" x14ac:dyDescent="0.25">
      <c r="Q1253" s="55"/>
      <c r="R1253" s="55"/>
      <c r="S1253" s="57"/>
      <c r="AP1253" s="56"/>
      <c r="AS1253" s="55"/>
      <c r="AX1253"/>
      <c r="AY1253"/>
      <c r="AZ1253"/>
    </row>
    <row r="1254" spans="17:52" x14ac:dyDescent="0.25">
      <c r="Q1254" s="55"/>
      <c r="R1254" s="55"/>
      <c r="S1254" s="57"/>
      <c r="AP1254" s="56"/>
      <c r="AS1254" s="55"/>
      <c r="AX1254"/>
      <c r="AY1254"/>
      <c r="AZ1254"/>
    </row>
    <row r="1255" spans="17:52" x14ac:dyDescent="0.25">
      <c r="Q1255" s="55"/>
      <c r="R1255" s="55"/>
      <c r="S1255" s="57"/>
      <c r="AP1255" s="56"/>
      <c r="AS1255" s="55"/>
      <c r="AX1255"/>
      <c r="AY1255"/>
      <c r="AZ1255"/>
    </row>
    <row r="1256" spans="17:52" x14ac:dyDescent="0.25">
      <c r="Q1256" s="55"/>
      <c r="R1256" s="55"/>
      <c r="S1256" s="57"/>
      <c r="AP1256" s="56"/>
      <c r="AS1256" s="55"/>
      <c r="AX1256"/>
      <c r="AY1256"/>
      <c r="AZ1256"/>
    </row>
    <row r="1257" spans="17:52" x14ac:dyDescent="0.25">
      <c r="Q1257" s="55"/>
      <c r="R1257" s="55"/>
      <c r="S1257" s="57"/>
      <c r="AP1257" s="56"/>
      <c r="AS1257" s="55"/>
      <c r="AX1257"/>
      <c r="AY1257"/>
      <c r="AZ1257"/>
    </row>
    <row r="1258" spans="17:52" x14ac:dyDescent="0.25">
      <c r="Q1258" s="55"/>
      <c r="R1258" s="55"/>
      <c r="S1258" s="57"/>
      <c r="AP1258" s="56"/>
      <c r="AS1258" s="55"/>
      <c r="AX1258"/>
      <c r="AY1258"/>
      <c r="AZ1258"/>
    </row>
    <row r="1259" spans="17:52" x14ac:dyDescent="0.25">
      <c r="Q1259" s="55"/>
      <c r="R1259" s="55"/>
      <c r="S1259" s="57"/>
      <c r="AP1259" s="56"/>
      <c r="AS1259" s="55"/>
      <c r="AX1259"/>
      <c r="AY1259"/>
      <c r="AZ1259"/>
    </row>
    <row r="1260" spans="17:52" x14ac:dyDescent="0.25">
      <c r="Q1260" s="55"/>
      <c r="R1260" s="55"/>
      <c r="S1260" s="57"/>
      <c r="AP1260" s="56"/>
      <c r="AS1260" s="55"/>
      <c r="AX1260"/>
      <c r="AY1260"/>
      <c r="AZ1260"/>
    </row>
    <row r="1261" spans="17:52" x14ac:dyDescent="0.25">
      <c r="Q1261" s="55"/>
      <c r="R1261" s="55"/>
      <c r="S1261" s="57"/>
      <c r="AP1261" s="56"/>
      <c r="AS1261" s="55"/>
      <c r="AX1261"/>
      <c r="AY1261"/>
      <c r="AZ1261"/>
    </row>
    <row r="1262" spans="17:52" x14ac:dyDescent="0.25">
      <c r="Q1262" s="55"/>
      <c r="R1262" s="55"/>
      <c r="S1262" s="57"/>
      <c r="AP1262" s="56"/>
      <c r="AS1262" s="55"/>
      <c r="AX1262"/>
      <c r="AY1262"/>
      <c r="AZ1262"/>
    </row>
    <row r="1263" spans="17:52" x14ac:dyDescent="0.25">
      <c r="Q1263" s="55"/>
      <c r="R1263" s="55"/>
      <c r="S1263" s="57"/>
      <c r="AP1263" s="56"/>
      <c r="AS1263" s="55"/>
      <c r="AX1263"/>
      <c r="AY1263"/>
      <c r="AZ1263"/>
    </row>
    <row r="1264" spans="17:52" x14ac:dyDescent="0.25">
      <c r="Q1264" s="55"/>
      <c r="R1264" s="55"/>
      <c r="S1264" s="57"/>
      <c r="AP1264" s="56"/>
      <c r="AS1264" s="55"/>
      <c r="AX1264"/>
      <c r="AY1264"/>
      <c r="AZ1264"/>
    </row>
    <row r="1265" spans="17:52" x14ac:dyDescent="0.25">
      <c r="Q1265" s="55"/>
      <c r="R1265" s="55"/>
      <c r="S1265" s="57"/>
      <c r="AP1265" s="56"/>
      <c r="AS1265" s="55"/>
      <c r="AX1265"/>
      <c r="AY1265"/>
      <c r="AZ1265"/>
    </row>
    <row r="1266" spans="17:52" x14ac:dyDescent="0.25">
      <c r="Q1266" s="55"/>
      <c r="R1266" s="55"/>
      <c r="S1266" s="57"/>
      <c r="AP1266" s="56"/>
      <c r="AS1266" s="55"/>
      <c r="AX1266"/>
      <c r="AY1266"/>
      <c r="AZ1266"/>
    </row>
    <row r="1267" spans="17:52" x14ac:dyDescent="0.25">
      <c r="Q1267" s="55"/>
      <c r="R1267" s="55"/>
      <c r="S1267" s="57"/>
      <c r="AP1267" s="56"/>
      <c r="AS1267" s="55"/>
      <c r="AX1267"/>
      <c r="AY1267"/>
      <c r="AZ1267"/>
    </row>
    <row r="1268" spans="17:52" x14ac:dyDescent="0.25">
      <c r="Q1268" s="55"/>
      <c r="R1268" s="55"/>
      <c r="S1268" s="57"/>
      <c r="AP1268" s="56"/>
      <c r="AS1268" s="55"/>
      <c r="AX1268"/>
      <c r="AY1268"/>
      <c r="AZ1268"/>
    </row>
    <row r="1269" spans="17:52" x14ac:dyDescent="0.25">
      <c r="Q1269" s="55"/>
      <c r="R1269" s="55"/>
      <c r="S1269" s="57"/>
      <c r="AP1269" s="56"/>
      <c r="AS1269" s="55"/>
      <c r="AX1269"/>
      <c r="AY1269"/>
      <c r="AZ1269"/>
    </row>
    <row r="1270" spans="17:52" x14ac:dyDescent="0.25">
      <c r="Q1270" s="55"/>
      <c r="R1270" s="55"/>
      <c r="S1270" s="57"/>
      <c r="AP1270" s="56"/>
      <c r="AS1270" s="55"/>
      <c r="AX1270"/>
      <c r="AY1270"/>
      <c r="AZ1270"/>
    </row>
    <row r="1271" spans="17:52" x14ac:dyDescent="0.25">
      <c r="Q1271" s="55"/>
      <c r="R1271" s="55"/>
      <c r="S1271" s="57"/>
      <c r="AP1271" s="56"/>
      <c r="AS1271" s="55"/>
      <c r="AX1271"/>
      <c r="AY1271"/>
      <c r="AZ1271"/>
    </row>
    <row r="1272" spans="17:52" x14ac:dyDescent="0.25">
      <c r="Q1272" s="55"/>
      <c r="R1272" s="55"/>
      <c r="S1272" s="57"/>
      <c r="AP1272" s="56"/>
      <c r="AS1272" s="55"/>
      <c r="AX1272"/>
      <c r="AY1272"/>
      <c r="AZ1272"/>
    </row>
    <row r="1273" spans="17:52" x14ac:dyDescent="0.25">
      <c r="Q1273" s="55"/>
      <c r="R1273" s="55"/>
      <c r="S1273" s="57"/>
      <c r="AP1273" s="56"/>
      <c r="AS1273" s="55"/>
      <c r="AX1273"/>
      <c r="AY1273"/>
      <c r="AZ1273"/>
    </row>
    <row r="1274" spans="17:52" x14ac:dyDescent="0.25">
      <c r="Q1274" s="55"/>
      <c r="R1274" s="55"/>
      <c r="S1274" s="57"/>
      <c r="AP1274" s="56"/>
      <c r="AS1274" s="55"/>
      <c r="AX1274"/>
      <c r="AY1274"/>
      <c r="AZ1274"/>
    </row>
    <row r="1275" spans="17:52" x14ac:dyDescent="0.25">
      <c r="Q1275" s="55"/>
      <c r="R1275" s="55"/>
      <c r="S1275" s="57"/>
      <c r="AP1275" s="56"/>
      <c r="AS1275" s="55"/>
      <c r="AX1275"/>
      <c r="AY1275"/>
      <c r="AZ1275"/>
    </row>
    <row r="1276" spans="17:52" x14ac:dyDescent="0.25">
      <c r="Q1276" s="55"/>
      <c r="R1276" s="55"/>
      <c r="S1276" s="57"/>
      <c r="AP1276" s="56"/>
      <c r="AS1276" s="55"/>
      <c r="AX1276"/>
      <c r="AY1276"/>
      <c r="AZ1276"/>
    </row>
    <row r="1277" spans="17:52" x14ac:dyDescent="0.25">
      <c r="Q1277" s="55"/>
      <c r="R1277" s="55"/>
      <c r="S1277" s="57"/>
      <c r="AP1277" s="56"/>
      <c r="AS1277" s="55"/>
      <c r="AX1277"/>
      <c r="AY1277"/>
      <c r="AZ1277"/>
    </row>
    <row r="1278" spans="17:52" x14ac:dyDescent="0.25">
      <c r="Q1278" s="55"/>
      <c r="R1278" s="55"/>
      <c r="S1278" s="57"/>
      <c r="AP1278" s="56"/>
      <c r="AS1278" s="55"/>
      <c r="AX1278"/>
      <c r="AY1278"/>
      <c r="AZ1278"/>
    </row>
    <row r="1279" spans="17:52" x14ac:dyDescent="0.25">
      <c r="Q1279" s="55"/>
      <c r="R1279" s="55"/>
      <c r="S1279" s="57"/>
      <c r="AP1279" s="56"/>
      <c r="AS1279" s="55"/>
      <c r="AX1279"/>
      <c r="AY1279"/>
      <c r="AZ1279"/>
    </row>
    <row r="1280" spans="17:52" x14ac:dyDescent="0.25">
      <c r="Q1280" s="55"/>
      <c r="R1280" s="55"/>
      <c r="S1280" s="57"/>
      <c r="AP1280" s="56"/>
      <c r="AS1280" s="55"/>
      <c r="AX1280"/>
      <c r="AY1280"/>
      <c r="AZ1280"/>
    </row>
    <row r="1281" spans="17:52" x14ac:dyDescent="0.25">
      <c r="Q1281" s="55"/>
      <c r="R1281" s="55"/>
      <c r="S1281" s="57"/>
      <c r="AP1281" s="56"/>
      <c r="AS1281" s="55"/>
      <c r="AX1281"/>
      <c r="AY1281"/>
      <c r="AZ1281"/>
    </row>
    <row r="1282" spans="17:52" x14ac:dyDescent="0.25">
      <c r="Q1282" s="55"/>
      <c r="R1282" s="55"/>
      <c r="S1282" s="57"/>
      <c r="AP1282" s="56"/>
      <c r="AS1282" s="55"/>
      <c r="AX1282"/>
      <c r="AY1282"/>
      <c r="AZ1282"/>
    </row>
    <row r="1283" spans="17:52" x14ac:dyDescent="0.25">
      <c r="Q1283" s="55"/>
      <c r="R1283" s="55"/>
      <c r="S1283" s="57"/>
      <c r="AP1283" s="56"/>
      <c r="AS1283" s="55"/>
      <c r="AX1283"/>
      <c r="AY1283"/>
      <c r="AZ1283"/>
    </row>
    <row r="1284" spans="17:52" x14ac:dyDescent="0.25">
      <c r="Q1284" s="55"/>
      <c r="R1284" s="55"/>
      <c r="S1284" s="57"/>
      <c r="AP1284" s="56"/>
      <c r="AS1284" s="55"/>
      <c r="AX1284"/>
      <c r="AY1284"/>
      <c r="AZ1284"/>
    </row>
    <row r="1285" spans="17:52" x14ac:dyDescent="0.25">
      <c r="Q1285" s="55"/>
      <c r="R1285" s="55"/>
      <c r="S1285" s="57"/>
      <c r="AP1285" s="56"/>
      <c r="AS1285" s="55"/>
      <c r="AX1285"/>
      <c r="AY1285"/>
      <c r="AZ1285"/>
    </row>
    <row r="1286" spans="17:52" x14ac:dyDescent="0.25">
      <c r="Q1286" s="55"/>
      <c r="R1286" s="55"/>
      <c r="S1286" s="57"/>
      <c r="AP1286" s="56"/>
      <c r="AS1286" s="55"/>
      <c r="AX1286"/>
      <c r="AY1286"/>
      <c r="AZ1286"/>
    </row>
    <row r="1287" spans="17:52" x14ac:dyDescent="0.25">
      <c r="Q1287" s="55"/>
      <c r="R1287" s="55"/>
      <c r="S1287" s="57"/>
      <c r="AP1287" s="56"/>
      <c r="AS1287" s="55"/>
      <c r="AX1287"/>
      <c r="AY1287"/>
      <c r="AZ1287"/>
    </row>
    <row r="1288" spans="17:52" x14ac:dyDescent="0.25">
      <c r="Q1288" s="55"/>
      <c r="R1288" s="55"/>
      <c r="S1288" s="57"/>
      <c r="AP1288" s="56"/>
      <c r="AS1288" s="55"/>
      <c r="AX1288"/>
      <c r="AY1288"/>
      <c r="AZ1288"/>
    </row>
    <row r="1289" spans="17:52" x14ac:dyDescent="0.25">
      <c r="Q1289" s="55"/>
      <c r="R1289" s="55"/>
      <c r="S1289" s="57"/>
      <c r="AP1289" s="56"/>
      <c r="AS1289" s="55"/>
      <c r="AX1289"/>
      <c r="AY1289"/>
      <c r="AZ1289"/>
    </row>
    <row r="1290" spans="17:52" x14ac:dyDescent="0.25">
      <c r="Q1290" s="55"/>
      <c r="R1290" s="55"/>
      <c r="S1290" s="57"/>
      <c r="AP1290" s="56"/>
      <c r="AS1290" s="55"/>
      <c r="AX1290"/>
      <c r="AY1290"/>
      <c r="AZ1290"/>
    </row>
    <row r="1291" spans="17:52" x14ac:dyDescent="0.25">
      <c r="Q1291" s="55"/>
      <c r="R1291" s="55"/>
      <c r="S1291" s="57"/>
      <c r="AP1291" s="56"/>
      <c r="AS1291" s="55"/>
      <c r="AX1291"/>
      <c r="AY1291"/>
      <c r="AZ1291"/>
    </row>
    <row r="1292" spans="17:52" x14ac:dyDescent="0.25">
      <c r="Q1292" s="55"/>
      <c r="R1292" s="55"/>
      <c r="S1292" s="57"/>
      <c r="AP1292" s="56"/>
      <c r="AS1292" s="55"/>
      <c r="AX1292"/>
      <c r="AY1292"/>
      <c r="AZ1292"/>
    </row>
    <row r="1293" spans="17:52" x14ac:dyDescent="0.25">
      <c r="Q1293" s="55"/>
      <c r="R1293" s="55"/>
      <c r="S1293" s="57"/>
      <c r="AP1293" s="56"/>
      <c r="AS1293" s="55"/>
      <c r="AX1293"/>
      <c r="AY1293"/>
      <c r="AZ1293"/>
    </row>
    <row r="1294" spans="17:52" x14ac:dyDescent="0.25">
      <c r="Q1294" s="55"/>
      <c r="R1294" s="55"/>
      <c r="S1294" s="57"/>
      <c r="AP1294" s="56"/>
      <c r="AS1294" s="55"/>
      <c r="AX1294"/>
      <c r="AY1294"/>
      <c r="AZ1294"/>
    </row>
    <row r="1295" spans="17:52" x14ac:dyDescent="0.25">
      <c r="Q1295" s="55"/>
      <c r="R1295" s="55"/>
      <c r="S1295" s="57"/>
      <c r="AP1295" s="56"/>
      <c r="AS1295" s="55"/>
      <c r="AX1295"/>
      <c r="AY1295"/>
      <c r="AZ1295"/>
    </row>
    <row r="1296" spans="17:52" x14ac:dyDescent="0.25">
      <c r="Q1296" s="55"/>
      <c r="R1296" s="55"/>
      <c r="S1296" s="57"/>
      <c r="AP1296" s="56"/>
      <c r="AS1296" s="55"/>
      <c r="AX1296"/>
      <c r="AY1296"/>
      <c r="AZ1296"/>
    </row>
    <row r="1297" spans="17:52" x14ac:dyDescent="0.25">
      <c r="Q1297" s="55"/>
      <c r="R1297" s="55"/>
      <c r="S1297" s="57"/>
      <c r="AP1297" s="56"/>
      <c r="AS1297" s="55"/>
      <c r="AX1297"/>
      <c r="AY1297"/>
      <c r="AZ1297"/>
    </row>
    <row r="1298" spans="17:52" x14ac:dyDescent="0.25">
      <c r="Q1298" s="55"/>
      <c r="R1298" s="55"/>
      <c r="S1298" s="57"/>
      <c r="AP1298" s="56"/>
      <c r="AS1298" s="55"/>
      <c r="AX1298"/>
      <c r="AY1298"/>
      <c r="AZ1298"/>
    </row>
    <row r="1299" spans="17:52" x14ac:dyDescent="0.25">
      <c r="Q1299" s="55"/>
      <c r="R1299" s="55"/>
      <c r="S1299" s="57"/>
      <c r="AP1299" s="56"/>
      <c r="AS1299" s="55"/>
      <c r="AX1299"/>
      <c r="AY1299"/>
      <c r="AZ1299"/>
    </row>
    <row r="1300" spans="17:52" x14ac:dyDescent="0.25">
      <c r="Q1300" s="55"/>
      <c r="R1300" s="55"/>
      <c r="S1300" s="57"/>
      <c r="AP1300" s="56"/>
      <c r="AS1300" s="55"/>
      <c r="AX1300"/>
      <c r="AY1300"/>
      <c r="AZ1300"/>
    </row>
    <row r="1301" spans="17:52" x14ac:dyDescent="0.25">
      <c r="Q1301" s="55"/>
      <c r="R1301" s="55"/>
      <c r="S1301" s="57"/>
      <c r="AP1301" s="56"/>
      <c r="AS1301" s="55"/>
      <c r="AX1301"/>
      <c r="AY1301"/>
      <c r="AZ1301"/>
    </row>
    <row r="1302" spans="17:52" x14ac:dyDescent="0.25">
      <c r="Q1302" s="55"/>
      <c r="R1302" s="55"/>
      <c r="S1302" s="57"/>
      <c r="AP1302" s="56"/>
      <c r="AS1302" s="55"/>
      <c r="AX1302"/>
      <c r="AY1302"/>
      <c r="AZ1302"/>
    </row>
    <row r="1303" spans="17:52" x14ac:dyDescent="0.25">
      <c r="Q1303" s="55"/>
      <c r="R1303" s="55"/>
      <c r="S1303" s="57"/>
      <c r="AP1303" s="56"/>
      <c r="AS1303" s="55"/>
      <c r="AX1303"/>
      <c r="AY1303"/>
      <c r="AZ1303"/>
    </row>
    <row r="1304" spans="17:52" x14ac:dyDescent="0.25">
      <c r="Q1304" s="55"/>
      <c r="R1304" s="55"/>
      <c r="S1304" s="57"/>
      <c r="AP1304" s="56"/>
      <c r="AS1304" s="55"/>
      <c r="AX1304"/>
      <c r="AY1304"/>
      <c r="AZ1304"/>
    </row>
    <row r="1305" spans="17:52" x14ac:dyDescent="0.25">
      <c r="Q1305" s="55"/>
      <c r="R1305" s="55"/>
      <c r="S1305" s="57"/>
      <c r="AP1305" s="56"/>
      <c r="AS1305" s="55"/>
      <c r="AX1305"/>
      <c r="AY1305"/>
      <c r="AZ1305"/>
    </row>
    <row r="1306" spans="17:52" x14ac:dyDescent="0.25">
      <c r="Q1306" s="55"/>
      <c r="R1306" s="55"/>
      <c r="S1306" s="57"/>
      <c r="AP1306" s="56"/>
      <c r="AS1306" s="55"/>
      <c r="AX1306"/>
      <c r="AY1306"/>
      <c r="AZ1306"/>
    </row>
    <row r="1307" spans="17:52" x14ac:dyDescent="0.25">
      <c r="Q1307" s="55"/>
      <c r="R1307" s="55"/>
      <c r="S1307" s="57"/>
      <c r="AP1307" s="56"/>
      <c r="AS1307" s="55"/>
      <c r="AX1307"/>
      <c r="AY1307"/>
      <c r="AZ1307"/>
    </row>
    <row r="1308" spans="17:52" x14ac:dyDescent="0.25">
      <c r="Q1308" s="55"/>
      <c r="R1308" s="55"/>
      <c r="S1308" s="57"/>
      <c r="AP1308" s="56"/>
      <c r="AS1308" s="55"/>
      <c r="AX1308"/>
      <c r="AY1308"/>
      <c r="AZ1308"/>
    </row>
    <row r="1309" spans="17:52" x14ac:dyDescent="0.25">
      <c r="Q1309" s="55"/>
      <c r="R1309" s="55"/>
      <c r="S1309" s="57"/>
      <c r="AP1309" s="56"/>
      <c r="AS1309" s="55"/>
      <c r="AX1309"/>
      <c r="AY1309"/>
      <c r="AZ1309"/>
    </row>
    <row r="1310" spans="17:52" x14ac:dyDescent="0.25">
      <c r="Q1310" s="55"/>
      <c r="R1310" s="55"/>
      <c r="S1310" s="57"/>
      <c r="AP1310" s="56"/>
      <c r="AS1310" s="55"/>
      <c r="AX1310"/>
      <c r="AY1310"/>
      <c r="AZ1310"/>
    </row>
    <row r="1311" spans="17:52" x14ac:dyDescent="0.25">
      <c r="Q1311" s="55"/>
      <c r="R1311" s="55"/>
      <c r="S1311" s="57"/>
      <c r="AP1311" s="56"/>
      <c r="AS1311" s="55"/>
      <c r="AX1311"/>
      <c r="AY1311"/>
      <c r="AZ1311"/>
    </row>
    <row r="1312" spans="17:52" x14ac:dyDescent="0.25">
      <c r="Q1312" s="55"/>
      <c r="R1312" s="55"/>
      <c r="S1312" s="57"/>
      <c r="AP1312" s="56"/>
      <c r="AS1312" s="55"/>
      <c r="AX1312"/>
      <c r="AY1312"/>
      <c r="AZ1312"/>
    </row>
    <row r="1313" spans="17:52" x14ac:dyDescent="0.25">
      <c r="Q1313" s="55"/>
      <c r="R1313" s="55"/>
      <c r="S1313" s="57"/>
      <c r="AP1313" s="56"/>
      <c r="AS1313" s="55"/>
      <c r="AX1313"/>
      <c r="AY1313"/>
      <c r="AZ1313"/>
    </row>
    <row r="1314" spans="17:52" x14ac:dyDescent="0.25">
      <c r="Q1314" s="55"/>
      <c r="R1314" s="55"/>
      <c r="S1314" s="57"/>
      <c r="AP1314" s="56"/>
      <c r="AS1314" s="55"/>
      <c r="AX1314"/>
      <c r="AY1314"/>
      <c r="AZ1314"/>
    </row>
    <row r="1315" spans="17:52" x14ac:dyDescent="0.25">
      <c r="Q1315" s="55"/>
      <c r="R1315" s="55"/>
      <c r="S1315" s="57"/>
      <c r="AP1315" s="56"/>
      <c r="AS1315" s="55"/>
      <c r="AX1315"/>
      <c r="AY1315"/>
      <c r="AZ1315"/>
    </row>
    <row r="1316" spans="17:52" x14ac:dyDescent="0.25">
      <c r="Q1316" s="55"/>
      <c r="R1316" s="55"/>
      <c r="S1316" s="57"/>
      <c r="AP1316" s="56"/>
      <c r="AS1316" s="55"/>
      <c r="AX1316"/>
      <c r="AY1316"/>
      <c r="AZ1316"/>
    </row>
    <row r="1317" spans="17:52" x14ac:dyDescent="0.25">
      <c r="Q1317" s="55"/>
      <c r="R1317" s="55"/>
      <c r="S1317" s="57"/>
      <c r="AP1317" s="56"/>
      <c r="AS1317" s="55"/>
      <c r="AX1317"/>
      <c r="AY1317"/>
      <c r="AZ1317"/>
    </row>
    <row r="1318" spans="17:52" x14ac:dyDescent="0.25">
      <c r="Q1318" s="55"/>
      <c r="R1318" s="55"/>
      <c r="S1318" s="57"/>
      <c r="AP1318" s="56"/>
      <c r="AS1318" s="55"/>
      <c r="AX1318"/>
      <c r="AY1318"/>
      <c r="AZ1318"/>
    </row>
    <row r="1319" spans="17:52" x14ac:dyDescent="0.25">
      <c r="Q1319" s="55"/>
      <c r="R1319" s="55"/>
      <c r="S1319" s="57"/>
      <c r="AP1319" s="56"/>
      <c r="AS1319" s="55"/>
      <c r="AX1319"/>
      <c r="AY1319"/>
      <c r="AZ1319"/>
    </row>
    <row r="1320" spans="17:52" x14ac:dyDescent="0.25">
      <c r="Q1320" s="55"/>
      <c r="R1320" s="55"/>
      <c r="S1320" s="57"/>
      <c r="AP1320" s="56"/>
      <c r="AS1320" s="55"/>
      <c r="AX1320"/>
      <c r="AY1320"/>
      <c r="AZ1320"/>
    </row>
    <row r="1321" spans="17:52" x14ac:dyDescent="0.25">
      <c r="Q1321" s="55"/>
      <c r="R1321" s="55"/>
      <c r="S1321" s="57"/>
      <c r="AP1321" s="56"/>
      <c r="AS1321" s="55"/>
      <c r="AX1321"/>
      <c r="AY1321"/>
      <c r="AZ1321"/>
    </row>
    <row r="1322" spans="17:52" x14ac:dyDescent="0.25">
      <c r="Q1322" s="55"/>
      <c r="R1322" s="55"/>
      <c r="S1322" s="57"/>
      <c r="AP1322" s="56"/>
      <c r="AS1322" s="55"/>
      <c r="AX1322"/>
      <c r="AY1322"/>
      <c r="AZ1322"/>
    </row>
    <row r="1323" spans="17:52" x14ac:dyDescent="0.25">
      <c r="Q1323" s="55"/>
      <c r="R1323" s="55"/>
      <c r="S1323" s="57"/>
      <c r="AP1323" s="56"/>
      <c r="AS1323" s="55"/>
      <c r="AX1323"/>
      <c r="AY1323"/>
      <c r="AZ1323"/>
    </row>
    <row r="1324" spans="17:52" x14ac:dyDescent="0.25">
      <c r="Q1324" s="55"/>
      <c r="R1324" s="55"/>
      <c r="S1324" s="57"/>
      <c r="AP1324" s="56"/>
      <c r="AS1324" s="55"/>
      <c r="AX1324"/>
      <c r="AY1324"/>
      <c r="AZ1324"/>
    </row>
    <row r="1325" spans="17:52" x14ac:dyDescent="0.25">
      <c r="Q1325" s="55"/>
      <c r="R1325" s="55"/>
      <c r="S1325" s="57"/>
      <c r="AP1325" s="56"/>
      <c r="AS1325" s="55"/>
      <c r="AX1325"/>
      <c r="AY1325"/>
      <c r="AZ1325"/>
    </row>
    <row r="1326" spans="17:52" x14ac:dyDescent="0.25">
      <c r="Q1326" s="55"/>
      <c r="R1326" s="55"/>
      <c r="S1326" s="57"/>
      <c r="AP1326" s="56"/>
      <c r="AS1326" s="55"/>
      <c r="AX1326"/>
      <c r="AY1326"/>
      <c r="AZ1326"/>
    </row>
    <row r="1327" spans="17:52" x14ac:dyDescent="0.25">
      <c r="Q1327" s="55"/>
      <c r="R1327" s="55"/>
      <c r="S1327" s="57"/>
      <c r="AP1327" s="56"/>
      <c r="AS1327" s="55"/>
      <c r="AX1327"/>
      <c r="AY1327"/>
      <c r="AZ1327"/>
    </row>
    <row r="1328" spans="17:52" x14ac:dyDescent="0.25">
      <c r="Q1328" s="55"/>
      <c r="R1328" s="55"/>
      <c r="S1328" s="57"/>
      <c r="AP1328" s="56"/>
      <c r="AS1328" s="55"/>
      <c r="AX1328"/>
      <c r="AY1328"/>
      <c r="AZ1328"/>
    </row>
    <row r="1329" spans="17:52" x14ac:dyDescent="0.25">
      <c r="Q1329" s="55"/>
      <c r="R1329" s="55"/>
      <c r="S1329" s="57"/>
      <c r="AP1329" s="56"/>
      <c r="AS1329" s="55"/>
      <c r="AX1329"/>
      <c r="AY1329"/>
      <c r="AZ1329"/>
    </row>
    <row r="1330" spans="17:52" x14ac:dyDescent="0.25">
      <c r="Q1330" s="55"/>
      <c r="R1330" s="55"/>
      <c r="S1330" s="57"/>
      <c r="AP1330" s="56"/>
      <c r="AS1330" s="55"/>
      <c r="AX1330"/>
      <c r="AY1330"/>
      <c r="AZ1330"/>
    </row>
    <row r="1331" spans="17:52" x14ac:dyDescent="0.25">
      <c r="Q1331" s="55"/>
      <c r="R1331" s="55"/>
      <c r="S1331" s="57"/>
      <c r="AP1331" s="56"/>
      <c r="AS1331" s="55"/>
      <c r="AX1331"/>
      <c r="AY1331"/>
      <c r="AZ1331"/>
    </row>
    <row r="1332" spans="17:52" x14ac:dyDescent="0.25">
      <c r="Q1332" s="55"/>
      <c r="R1332" s="55"/>
      <c r="S1332" s="57"/>
      <c r="AP1332" s="56"/>
      <c r="AS1332" s="55"/>
      <c r="AX1332"/>
      <c r="AY1332"/>
      <c r="AZ1332"/>
    </row>
    <row r="1333" spans="17:52" x14ac:dyDescent="0.25">
      <c r="Q1333" s="55"/>
      <c r="R1333" s="55"/>
      <c r="S1333" s="57"/>
      <c r="AP1333" s="56"/>
      <c r="AS1333" s="55"/>
      <c r="AX1333"/>
      <c r="AY1333"/>
      <c r="AZ1333"/>
    </row>
    <row r="1334" spans="17:52" x14ac:dyDescent="0.25">
      <c r="Q1334" s="55"/>
      <c r="R1334" s="55"/>
      <c r="S1334" s="57"/>
      <c r="AP1334" s="56"/>
      <c r="AS1334" s="55"/>
      <c r="AX1334"/>
      <c r="AY1334"/>
      <c r="AZ1334"/>
    </row>
    <row r="1335" spans="17:52" x14ac:dyDescent="0.25">
      <c r="Q1335" s="55"/>
      <c r="R1335" s="55"/>
      <c r="S1335" s="57"/>
      <c r="AP1335" s="56"/>
      <c r="AS1335" s="55"/>
      <c r="AX1335"/>
      <c r="AY1335"/>
      <c r="AZ1335"/>
    </row>
    <row r="1336" spans="17:52" x14ac:dyDescent="0.25">
      <c r="Q1336" s="55"/>
      <c r="R1336" s="55"/>
      <c r="S1336" s="57"/>
      <c r="AP1336" s="56"/>
      <c r="AS1336" s="55"/>
      <c r="AX1336"/>
      <c r="AY1336"/>
      <c r="AZ1336"/>
    </row>
    <row r="1337" spans="17:52" x14ac:dyDescent="0.25">
      <c r="Q1337" s="55"/>
      <c r="R1337" s="55"/>
      <c r="S1337" s="57"/>
      <c r="AP1337" s="56"/>
      <c r="AS1337" s="55"/>
      <c r="AX1337"/>
      <c r="AY1337"/>
      <c r="AZ1337"/>
    </row>
    <row r="1338" spans="17:52" x14ac:dyDescent="0.25">
      <c r="Q1338" s="55"/>
      <c r="R1338" s="55"/>
      <c r="S1338" s="57"/>
      <c r="AP1338" s="56"/>
      <c r="AS1338" s="55"/>
      <c r="AX1338"/>
      <c r="AY1338"/>
      <c r="AZ1338"/>
    </row>
    <row r="1339" spans="17:52" x14ac:dyDescent="0.25">
      <c r="Q1339" s="55"/>
      <c r="R1339" s="55"/>
      <c r="S1339" s="57"/>
      <c r="AP1339" s="56"/>
      <c r="AS1339" s="55"/>
      <c r="AX1339"/>
      <c r="AY1339"/>
      <c r="AZ1339"/>
    </row>
    <row r="1340" spans="17:52" x14ac:dyDescent="0.25">
      <c r="Q1340" s="55"/>
      <c r="R1340" s="55"/>
      <c r="S1340" s="57"/>
      <c r="AP1340" s="56"/>
      <c r="AS1340" s="55"/>
      <c r="AX1340"/>
      <c r="AY1340"/>
      <c r="AZ1340"/>
    </row>
    <row r="1341" spans="17:52" x14ac:dyDescent="0.25">
      <c r="Q1341" s="55"/>
      <c r="R1341" s="55"/>
      <c r="S1341" s="57"/>
      <c r="AP1341" s="56"/>
      <c r="AS1341" s="55"/>
      <c r="AX1341"/>
      <c r="AY1341"/>
      <c r="AZ1341"/>
    </row>
    <row r="1342" spans="17:52" x14ac:dyDescent="0.25">
      <c r="Q1342" s="55"/>
      <c r="R1342" s="55"/>
      <c r="S1342" s="57"/>
      <c r="AP1342" s="56"/>
      <c r="AS1342" s="55"/>
      <c r="AX1342"/>
      <c r="AY1342"/>
      <c r="AZ1342"/>
    </row>
    <row r="1343" spans="17:52" x14ac:dyDescent="0.25">
      <c r="Q1343" s="55"/>
      <c r="R1343" s="55"/>
      <c r="S1343" s="57"/>
      <c r="AP1343" s="56"/>
      <c r="AS1343" s="55"/>
      <c r="AX1343"/>
      <c r="AY1343"/>
      <c r="AZ1343"/>
    </row>
    <row r="1344" spans="17:52" x14ac:dyDescent="0.25">
      <c r="Q1344" s="55"/>
      <c r="R1344" s="55"/>
      <c r="S1344" s="57"/>
      <c r="AP1344" s="56"/>
      <c r="AS1344" s="55"/>
      <c r="AX1344"/>
      <c r="AY1344"/>
      <c r="AZ1344"/>
    </row>
    <row r="1345" spans="17:52" x14ac:dyDescent="0.25">
      <c r="Q1345" s="55"/>
      <c r="R1345" s="55"/>
      <c r="S1345" s="57"/>
      <c r="AP1345" s="56"/>
      <c r="AS1345" s="55"/>
      <c r="AX1345"/>
      <c r="AY1345"/>
      <c r="AZ1345"/>
    </row>
    <row r="1346" spans="17:52" x14ac:dyDescent="0.25">
      <c r="Q1346" s="55"/>
      <c r="R1346" s="55"/>
      <c r="S1346" s="57"/>
      <c r="AP1346" s="56"/>
      <c r="AS1346" s="55"/>
      <c r="AX1346"/>
      <c r="AY1346"/>
      <c r="AZ1346"/>
    </row>
    <row r="1347" spans="17:52" x14ac:dyDescent="0.25">
      <c r="Q1347" s="55"/>
      <c r="R1347" s="55"/>
      <c r="S1347" s="57"/>
      <c r="AP1347" s="56"/>
      <c r="AS1347" s="55"/>
      <c r="AX1347"/>
      <c r="AY1347"/>
      <c r="AZ1347"/>
    </row>
    <row r="1348" spans="17:52" x14ac:dyDescent="0.25">
      <c r="Q1348" s="55"/>
      <c r="R1348" s="55"/>
      <c r="S1348" s="57"/>
      <c r="AP1348" s="56"/>
      <c r="AS1348" s="55"/>
      <c r="AX1348"/>
      <c r="AY1348"/>
      <c r="AZ1348"/>
    </row>
    <row r="1349" spans="17:52" x14ac:dyDescent="0.25">
      <c r="Q1349" s="55"/>
      <c r="R1349" s="55"/>
      <c r="S1349" s="57"/>
      <c r="AP1349" s="56"/>
      <c r="AS1349" s="55"/>
      <c r="AX1349"/>
      <c r="AY1349"/>
      <c r="AZ1349"/>
    </row>
    <row r="1350" spans="17:52" x14ac:dyDescent="0.25">
      <c r="Q1350" s="55"/>
      <c r="R1350" s="55"/>
      <c r="S1350" s="57"/>
      <c r="AP1350" s="56"/>
      <c r="AS1350" s="55"/>
      <c r="AX1350"/>
      <c r="AY1350"/>
      <c r="AZ1350"/>
    </row>
    <row r="1351" spans="17:52" x14ac:dyDescent="0.25">
      <c r="Q1351" s="55"/>
      <c r="R1351" s="55"/>
      <c r="S1351" s="57"/>
      <c r="AP1351" s="56"/>
      <c r="AS1351" s="55"/>
      <c r="AX1351"/>
      <c r="AY1351"/>
      <c r="AZ1351"/>
    </row>
    <row r="1352" spans="17:52" x14ac:dyDescent="0.25">
      <c r="Q1352" s="55"/>
      <c r="R1352" s="55"/>
      <c r="S1352" s="57"/>
      <c r="AP1352" s="56"/>
      <c r="AS1352" s="55"/>
      <c r="AX1352"/>
      <c r="AY1352"/>
      <c r="AZ1352"/>
    </row>
    <row r="1353" spans="17:52" x14ac:dyDescent="0.25">
      <c r="Q1353" s="55"/>
      <c r="R1353" s="55"/>
      <c r="S1353" s="57"/>
      <c r="AP1353" s="56"/>
      <c r="AS1353" s="55"/>
      <c r="AX1353"/>
      <c r="AY1353"/>
      <c r="AZ1353"/>
    </row>
    <row r="1354" spans="17:52" x14ac:dyDescent="0.25">
      <c r="Q1354" s="55"/>
      <c r="R1354" s="55"/>
      <c r="S1354" s="57"/>
      <c r="AP1354" s="56"/>
      <c r="AS1354" s="55"/>
      <c r="AX1354"/>
      <c r="AY1354"/>
      <c r="AZ1354"/>
    </row>
    <row r="1355" spans="17:52" x14ac:dyDescent="0.25">
      <c r="Q1355" s="55"/>
      <c r="R1355" s="55"/>
      <c r="S1355" s="57"/>
      <c r="AP1355" s="56"/>
      <c r="AS1355" s="55"/>
      <c r="AX1355"/>
      <c r="AY1355"/>
      <c r="AZ1355"/>
    </row>
    <row r="1356" spans="17:52" x14ac:dyDescent="0.25">
      <c r="Q1356" s="55"/>
      <c r="R1356" s="55"/>
      <c r="S1356" s="57"/>
      <c r="AP1356" s="56"/>
      <c r="AS1356" s="55"/>
      <c r="AX1356"/>
      <c r="AY1356"/>
      <c r="AZ1356"/>
    </row>
    <row r="1357" spans="17:52" x14ac:dyDescent="0.25">
      <c r="Q1357" s="55"/>
      <c r="R1357" s="55"/>
      <c r="S1357" s="57"/>
      <c r="AP1357" s="56"/>
      <c r="AS1357" s="55"/>
      <c r="AX1357"/>
      <c r="AY1357"/>
      <c r="AZ1357"/>
    </row>
    <row r="1358" spans="17:52" x14ac:dyDescent="0.25">
      <c r="Q1358" s="55"/>
      <c r="R1358" s="55"/>
      <c r="S1358" s="57"/>
      <c r="AP1358" s="56"/>
      <c r="AS1358" s="55"/>
      <c r="AX1358"/>
      <c r="AY1358"/>
      <c r="AZ1358"/>
    </row>
    <row r="1359" spans="17:52" x14ac:dyDescent="0.25">
      <c r="Q1359" s="55"/>
      <c r="R1359" s="55"/>
      <c r="S1359" s="57"/>
      <c r="AP1359" s="56"/>
      <c r="AS1359" s="55"/>
      <c r="AX1359"/>
      <c r="AY1359"/>
      <c r="AZ1359"/>
    </row>
    <row r="1360" spans="17:52" x14ac:dyDescent="0.25">
      <c r="Q1360" s="55"/>
      <c r="R1360" s="55"/>
      <c r="S1360" s="57"/>
      <c r="AP1360" s="56"/>
      <c r="AS1360" s="55"/>
      <c r="AX1360"/>
      <c r="AY1360"/>
      <c r="AZ1360"/>
    </row>
    <row r="1361" spans="17:52" x14ac:dyDescent="0.25">
      <c r="Q1361" s="55"/>
      <c r="R1361" s="55"/>
      <c r="S1361" s="57"/>
      <c r="AP1361" s="56"/>
      <c r="AS1361" s="55"/>
      <c r="AX1361"/>
      <c r="AY1361"/>
      <c r="AZ1361"/>
    </row>
    <row r="1362" spans="17:52" x14ac:dyDescent="0.25">
      <c r="Q1362" s="55"/>
      <c r="R1362" s="55"/>
      <c r="S1362" s="57"/>
      <c r="AP1362" s="56"/>
      <c r="AS1362" s="55"/>
      <c r="AX1362"/>
      <c r="AY1362"/>
      <c r="AZ1362"/>
    </row>
    <row r="1363" spans="17:52" x14ac:dyDescent="0.25">
      <c r="Q1363" s="55"/>
      <c r="R1363" s="55"/>
      <c r="S1363" s="57"/>
      <c r="AP1363" s="56"/>
      <c r="AS1363" s="55"/>
      <c r="AX1363"/>
      <c r="AY1363"/>
      <c r="AZ1363"/>
    </row>
    <row r="1364" spans="17:52" x14ac:dyDescent="0.25">
      <c r="Q1364" s="55"/>
      <c r="R1364" s="55"/>
      <c r="S1364" s="57"/>
      <c r="AP1364" s="56"/>
      <c r="AS1364" s="55"/>
      <c r="AX1364"/>
      <c r="AY1364"/>
      <c r="AZ1364"/>
    </row>
    <row r="1365" spans="17:52" x14ac:dyDescent="0.25">
      <c r="Q1365" s="55"/>
      <c r="R1365" s="55"/>
      <c r="S1365" s="57"/>
      <c r="AP1365" s="56"/>
      <c r="AS1365" s="55"/>
      <c r="AX1365"/>
      <c r="AY1365"/>
      <c r="AZ1365"/>
    </row>
    <row r="1366" spans="17:52" x14ac:dyDescent="0.25">
      <c r="Q1366" s="55"/>
      <c r="R1366" s="55"/>
      <c r="S1366" s="57"/>
      <c r="AP1366" s="56"/>
      <c r="AS1366" s="55"/>
      <c r="AX1366"/>
      <c r="AY1366"/>
      <c r="AZ1366"/>
    </row>
    <row r="1367" spans="17:52" x14ac:dyDescent="0.25">
      <c r="Q1367" s="55"/>
      <c r="R1367" s="55"/>
      <c r="S1367" s="57"/>
      <c r="AP1367" s="56"/>
      <c r="AS1367" s="55"/>
      <c r="AX1367"/>
      <c r="AY1367"/>
      <c r="AZ1367"/>
    </row>
    <row r="1368" spans="17:52" x14ac:dyDescent="0.25">
      <c r="Q1368" s="55"/>
      <c r="R1368" s="55"/>
      <c r="S1368" s="57"/>
      <c r="AP1368" s="56"/>
      <c r="AS1368" s="55"/>
      <c r="AX1368"/>
      <c r="AY1368"/>
      <c r="AZ1368"/>
    </row>
    <row r="1369" spans="17:52" x14ac:dyDescent="0.25">
      <c r="Q1369" s="55"/>
      <c r="R1369" s="55"/>
      <c r="S1369" s="57"/>
      <c r="AP1369" s="56"/>
      <c r="AS1369" s="55"/>
      <c r="AX1369"/>
      <c r="AY1369"/>
      <c r="AZ1369"/>
    </row>
    <row r="1370" spans="17:52" x14ac:dyDescent="0.25">
      <c r="Q1370" s="55"/>
      <c r="R1370" s="55"/>
      <c r="S1370" s="57"/>
      <c r="AP1370" s="56"/>
      <c r="AS1370" s="55"/>
      <c r="AX1370"/>
      <c r="AY1370"/>
      <c r="AZ1370"/>
    </row>
    <row r="1371" spans="17:52" x14ac:dyDescent="0.25">
      <c r="Q1371" s="55"/>
      <c r="R1371" s="55"/>
      <c r="S1371" s="57"/>
      <c r="AP1371" s="56"/>
      <c r="AS1371" s="55"/>
      <c r="AX1371"/>
      <c r="AY1371"/>
      <c r="AZ1371"/>
    </row>
    <row r="1372" spans="17:52" x14ac:dyDescent="0.25">
      <c r="Q1372" s="55"/>
      <c r="R1372" s="55"/>
      <c r="S1372" s="57"/>
      <c r="AP1372" s="56"/>
      <c r="AS1372" s="55"/>
      <c r="AX1372"/>
      <c r="AY1372"/>
      <c r="AZ1372"/>
    </row>
    <row r="1373" spans="17:52" x14ac:dyDescent="0.25">
      <c r="Q1373" s="55"/>
      <c r="R1373" s="55"/>
      <c r="S1373" s="57"/>
      <c r="AP1373" s="56"/>
      <c r="AS1373" s="55"/>
      <c r="AX1373"/>
      <c r="AY1373"/>
      <c r="AZ1373"/>
    </row>
    <row r="1374" spans="17:52" x14ac:dyDescent="0.25">
      <c r="Q1374" s="55"/>
      <c r="R1374" s="55"/>
      <c r="S1374" s="57"/>
      <c r="AP1374" s="56"/>
      <c r="AS1374" s="55"/>
      <c r="AX1374"/>
      <c r="AY1374"/>
      <c r="AZ1374"/>
    </row>
    <row r="1375" spans="17:52" x14ac:dyDescent="0.25">
      <c r="Q1375" s="55"/>
      <c r="R1375" s="55"/>
      <c r="S1375" s="57"/>
      <c r="AP1375" s="56"/>
      <c r="AS1375" s="55"/>
      <c r="AX1375"/>
      <c r="AY1375"/>
      <c r="AZ1375"/>
    </row>
    <row r="1376" spans="17:52" x14ac:dyDescent="0.25">
      <c r="Q1376" s="55"/>
      <c r="R1376" s="55"/>
      <c r="S1376" s="57"/>
      <c r="AP1376" s="56"/>
      <c r="AS1376" s="55"/>
      <c r="AX1376"/>
      <c r="AY1376"/>
      <c r="AZ1376"/>
    </row>
    <row r="1377" spans="17:52" x14ac:dyDescent="0.25">
      <c r="Q1377" s="55"/>
      <c r="R1377" s="55"/>
      <c r="S1377" s="57"/>
      <c r="AP1377" s="56"/>
      <c r="AS1377" s="55"/>
      <c r="AX1377"/>
      <c r="AY1377"/>
      <c r="AZ1377"/>
    </row>
    <row r="1378" spans="17:52" x14ac:dyDescent="0.25">
      <c r="Q1378" s="55"/>
      <c r="R1378" s="55"/>
      <c r="S1378" s="57"/>
      <c r="AP1378" s="56"/>
      <c r="AS1378" s="55"/>
      <c r="AX1378"/>
      <c r="AY1378"/>
      <c r="AZ1378"/>
    </row>
    <row r="1379" spans="17:52" x14ac:dyDescent="0.25">
      <c r="Q1379" s="55"/>
      <c r="R1379" s="55"/>
      <c r="S1379" s="57"/>
      <c r="AP1379" s="56"/>
      <c r="AS1379" s="55"/>
      <c r="AX1379"/>
      <c r="AY1379"/>
      <c r="AZ1379"/>
    </row>
    <row r="1380" spans="17:52" x14ac:dyDescent="0.25">
      <c r="Q1380" s="55"/>
      <c r="R1380" s="55"/>
      <c r="S1380" s="57"/>
      <c r="AP1380" s="56"/>
      <c r="AS1380" s="55"/>
      <c r="AX1380"/>
      <c r="AY1380"/>
      <c r="AZ1380"/>
    </row>
    <row r="1381" spans="17:52" x14ac:dyDescent="0.25">
      <c r="Q1381" s="55"/>
      <c r="R1381" s="55"/>
      <c r="S1381" s="57"/>
      <c r="AP1381" s="56"/>
      <c r="AS1381" s="55"/>
      <c r="AX1381"/>
      <c r="AY1381"/>
      <c r="AZ1381"/>
    </row>
    <row r="1382" spans="17:52" x14ac:dyDescent="0.25">
      <c r="Q1382" s="55"/>
      <c r="R1382" s="55"/>
      <c r="S1382" s="57"/>
      <c r="AP1382" s="56"/>
      <c r="AS1382" s="55"/>
      <c r="AX1382"/>
      <c r="AY1382"/>
      <c r="AZ1382"/>
    </row>
    <row r="1383" spans="17:52" x14ac:dyDescent="0.25">
      <c r="Q1383" s="55"/>
      <c r="R1383" s="55"/>
      <c r="S1383" s="57"/>
      <c r="AP1383" s="56"/>
      <c r="AS1383" s="55"/>
      <c r="AX1383"/>
      <c r="AY1383"/>
      <c r="AZ1383"/>
    </row>
    <row r="1384" spans="17:52" x14ac:dyDescent="0.25">
      <c r="Q1384" s="55"/>
      <c r="R1384" s="55"/>
      <c r="S1384" s="57"/>
      <c r="AP1384" s="56"/>
      <c r="AS1384" s="55"/>
      <c r="AX1384"/>
      <c r="AY1384"/>
      <c r="AZ1384"/>
    </row>
    <row r="1385" spans="17:52" x14ac:dyDescent="0.25">
      <c r="Q1385" s="55"/>
      <c r="R1385" s="55"/>
      <c r="S1385" s="57"/>
      <c r="AP1385" s="56"/>
      <c r="AS1385" s="55"/>
      <c r="AX1385"/>
      <c r="AY1385"/>
      <c r="AZ1385"/>
    </row>
    <row r="1386" spans="17:52" x14ac:dyDescent="0.25">
      <c r="Q1386" s="55"/>
      <c r="R1386" s="55"/>
      <c r="S1386" s="57"/>
      <c r="AP1386" s="56"/>
      <c r="AS1386" s="55"/>
      <c r="AX1386"/>
      <c r="AY1386"/>
      <c r="AZ1386"/>
    </row>
    <row r="1387" spans="17:52" x14ac:dyDescent="0.25">
      <c r="Q1387" s="55"/>
      <c r="R1387" s="55"/>
      <c r="S1387" s="57"/>
      <c r="AP1387" s="56"/>
      <c r="AS1387" s="55"/>
      <c r="AX1387"/>
      <c r="AY1387"/>
      <c r="AZ1387"/>
    </row>
    <row r="1388" spans="17:52" x14ac:dyDescent="0.25">
      <c r="Q1388" s="55"/>
      <c r="R1388" s="55"/>
      <c r="S1388" s="57"/>
      <c r="AP1388" s="56"/>
      <c r="AS1388" s="55"/>
      <c r="AX1388"/>
      <c r="AY1388"/>
      <c r="AZ1388"/>
    </row>
    <row r="1389" spans="17:52" x14ac:dyDescent="0.25">
      <c r="Q1389" s="55"/>
      <c r="R1389" s="55"/>
      <c r="S1389" s="57"/>
      <c r="AP1389" s="56"/>
      <c r="AS1389" s="55"/>
      <c r="AX1389"/>
      <c r="AY1389"/>
      <c r="AZ1389"/>
    </row>
    <row r="1390" spans="17:52" x14ac:dyDescent="0.25">
      <c r="Q1390" s="55"/>
      <c r="R1390" s="55"/>
      <c r="S1390" s="57"/>
      <c r="AP1390" s="56"/>
      <c r="AS1390" s="55"/>
      <c r="AX1390"/>
      <c r="AY1390"/>
      <c r="AZ1390"/>
    </row>
    <row r="1391" spans="17:52" x14ac:dyDescent="0.25">
      <c r="Q1391" s="55"/>
      <c r="R1391" s="55"/>
      <c r="S1391" s="57"/>
      <c r="AP1391" s="56"/>
      <c r="AS1391" s="55"/>
      <c r="AX1391"/>
      <c r="AY1391"/>
      <c r="AZ1391"/>
    </row>
    <row r="1392" spans="17:52" x14ac:dyDescent="0.25">
      <c r="Q1392" s="55"/>
      <c r="R1392" s="55"/>
      <c r="S1392" s="57"/>
      <c r="AP1392" s="56"/>
      <c r="AS1392" s="55"/>
      <c r="AX1392"/>
      <c r="AY1392"/>
      <c r="AZ1392"/>
    </row>
    <row r="1393" spans="17:52" x14ac:dyDescent="0.25">
      <c r="Q1393" s="55"/>
      <c r="R1393" s="55"/>
      <c r="S1393" s="57"/>
      <c r="AP1393" s="56"/>
      <c r="AS1393" s="55"/>
      <c r="AX1393"/>
      <c r="AY1393"/>
      <c r="AZ1393"/>
    </row>
    <row r="1394" spans="17:52" x14ac:dyDescent="0.25">
      <c r="Q1394" s="55"/>
      <c r="R1394" s="55"/>
      <c r="S1394" s="57"/>
      <c r="AP1394" s="56"/>
      <c r="AS1394" s="55"/>
      <c r="AX1394"/>
      <c r="AY1394"/>
      <c r="AZ1394"/>
    </row>
    <row r="1395" spans="17:52" x14ac:dyDescent="0.25">
      <c r="Q1395" s="55"/>
      <c r="R1395" s="55"/>
      <c r="S1395" s="57"/>
      <c r="AP1395" s="56"/>
      <c r="AS1395" s="55"/>
      <c r="AX1395"/>
      <c r="AY1395"/>
      <c r="AZ1395"/>
    </row>
    <row r="1396" spans="17:52" x14ac:dyDescent="0.25">
      <c r="Q1396" s="55"/>
      <c r="R1396" s="55"/>
      <c r="S1396" s="57"/>
      <c r="AP1396" s="56"/>
      <c r="AS1396" s="55"/>
      <c r="AX1396"/>
      <c r="AY1396"/>
      <c r="AZ1396"/>
    </row>
    <row r="1397" spans="17:52" x14ac:dyDescent="0.25">
      <c r="Q1397" s="55"/>
      <c r="R1397" s="55"/>
      <c r="S1397" s="57"/>
      <c r="AP1397" s="56"/>
      <c r="AS1397" s="55"/>
      <c r="AX1397"/>
      <c r="AY1397"/>
      <c r="AZ1397"/>
    </row>
    <row r="1398" spans="17:52" x14ac:dyDescent="0.25">
      <c r="Q1398" s="55"/>
      <c r="R1398" s="55"/>
      <c r="S1398" s="57"/>
      <c r="AP1398" s="56"/>
      <c r="AS1398" s="55"/>
      <c r="AX1398"/>
      <c r="AY1398"/>
      <c r="AZ1398"/>
    </row>
    <row r="1399" spans="17:52" x14ac:dyDescent="0.25">
      <c r="Q1399" s="55"/>
      <c r="R1399" s="55"/>
      <c r="S1399" s="57"/>
      <c r="AP1399" s="56"/>
      <c r="AS1399" s="55"/>
      <c r="AX1399"/>
      <c r="AY1399"/>
      <c r="AZ1399"/>
    </row>
    <row r="1400" spans="17:52" x14ac:dyDescent="0.25">
      <c r="Q1400" s="55"/>
      <c r="R1400" s="55"/>
      <c r="S1400" s="57"/>
      <c r="AP1400" s="56"/>
      <c r="AS1400" s="55"/>
      <c r="AX1400"/>
      <c r="AY1400"/>
      <c r="AZ1400"/>
    </row>
    <row r="1401" spans="17:52" x14ac:dyDescent="0.25">
      <c r="Q1401" s="55"/>
      <c r="R1401" s="55"/>
      <c r="S1401" s="57"/>
      <c r="AP1401" s="56"/>
      <c r="AS1401" s="55"/>
      <c r="AX1401"/>
      <c r="AY1401"/>
      <c r="AZ1401"/>
    </row>
    <row r="1402" spans="17:52" x14ac:dyDescent="0.25">
      <c r="Q1402" s="55"/>
      <c r="R1402" s="55"/>
      <c r="S1402" s="57"/>
      <c r="AP1402" s="56"/>
      <c r="AS1402" s="55"/>
      <c r="AX1402"/>
      <c r="AY1402"/>
      <c r="AZ1402"/>
    </row>
    <row r="1403" spans="17:52" x14ac:dyDescent="0.25">
      <c r="Q1403" s="55"/>
      <c r="R1403" s="55"/>
      <c r="S1403" s="57"/>
      <c r="AP1403" s="56"/>
      <c r="AS1403" s="55"/>
      <c r="AX1403"/>
      <c r="AY1403"/>
      <c r="AZ1403"/>
    </row>
    <row r="1404" spans="17:52" x14ac:dyDescent="0.25">
      <c r="Q1404" s="55"/>
      <c r="R1404" s="55"/>
      <c r="S1404" s="57"/>
      <c r="AP1404" s="56"/>
      <c r="AS1404" s="55"/>
      <c r="AX1404"/>
      <c r="AY1404"/>
      <c r="AZ1404"/>
    </row>
    <row r="1405" spans="17:52" x14ac:dyDescent="0.25">
      <c r="Q1405" s="55"/>
      <c r="R1405" s="55"/>
      <c r="S1405" s="57"/>
      <c r="AP1405" s="56"/>
      <c r="AS1405" s="55"/>
      <c r="AX1405"/>
      <c r="AY1405"/>
      <c r="AZ1405"/>
    </row>
    <row r="1406" spans="17:52" x14ac:dyDescent="0.25">
      <c r="Q1406" s="55"/>
      <c r="R1406" s="55"/>
      <c r="S1406" s="57"/>
      <c r="AP1406" s="56"/>
      <c r="AS1406" s="55"/>
      <c r="AX1406"/>
      <c r="AY1406"/>
      <c r="AZ1406"/>
    </row>
    <row r="1407" spans="17:52" x14ac:dyDescent="0.25">
      <c r="Q1407" s="55"/>
      <c r="R1407" s="55"/>
      <c r="S1407" s="57"/>
      <c r="AP1407" s="56"/>
      <c r="AS1407" s="55"/>
      <c r="AX1407"/>
      <c r="AY1407"/>
      <c r="AZ1407"/>
    </row>
    <row r="1408" spans="17:52" x14ac:dyDescent="0.25">
      <c r="Q1408" s="55"/>
      <c r="R1408" s="55"/>
      <c r="S1408" s="57"/>
      <c r="AP1408" s="56"/>
      <c r="AS1408" s="55"/>
      <c r="AX1408"/>
      <c r="AY1408"/>
      <c r="AZ1408"/>
    </row>
    <row r="1409" spans="17:52" x14ac:dyDescent="0.25">
      <c r="Q1409" s="55"/>
      <c r="R1409" s="55"/>
      <c r="S1409" s="57"/>
      <c r="AP1409" s="56"/>
      <c r="AS1409" s="55"/>
      <c r="AX1409"/>
      <c r="AY1409"/>
      <c r="AZ1409"/>
    </row>
    <row r="1410" spans="17:52" x14ac:dyDescent="0.25">
      <c r="Q1410" s="55"/>
      <c r="R1410" s="55"/>
      <c r="S1410" s="57"/>
      <c r="AP1410" s="56"/>
      <c r="AS1410" s="55"/>
      <c r="AX1410"/>
      <c r="AY1410"/>
      <c r="AZ1410"/>
    </row>
    <row r="1411" spans="17:52" x14ac:dyDescent="0.25">
      <c r="Q1411" s="55"/>
      <c r="R1411" s="55"/>
      <c r="S1411" s="57"/>
      <c r="AP1411" s="56"/>
      <c r="AS1411" s="55"/>
      <c r="AX1411"/>
      <c r="AY1411"/>
      <c r="AZ1411"/>
    </row>
    <row r="1412" spans="17:52" x14ac:dyDescent="0.25">
      <c r="Q1412" s="55"/>
      <c r="R1412" s="55"/>
      <c r="S1412" s="57"/>
      <c r="AP1412" s="56"/>
      <c r="AS1412" s="55"/>
      <c r="AX1412"/>
      <c r="AY1412"/>
      <c r="AZ1412"/>
    </row>
    <row r="1413" spans="17:52" x14ac:dyDescent="0.25">
      <c r="Q1413" s="55"/>
      <c r="R1413" s="55"/>
      <c r="S1413" s="57"/>
      <c r="AP1413" s="56"/>
      <c r="AS1413" s="55"/>
      <c r="AX1413"/>
      <c r="AY1413"/>
      <c r="AZ1413"/>
    </row>
    <row r="1414" spans="17:52" x14ac:dyDescent="0.25">
      <c r="Q1414" s="55"/>
      <c r="R1414" s="55"/>
      <c r="S1414" s="57"/>
      <c r="AP1414" s="56"/>
      <c r="AS1414" s="55"/>
      <c r="AX1414"/>
      <c r="AY1414"/>
      <c r="AZ1414"/>
    </row>
    <row r="1415" spans="17:52" x14ac:dyDescent="0.25">
      <c r="Q1415" s="55"/>
      <c r="R1415" s="55"/>
      <c r="S1415" s="57"/>
      <c r="AP1415" s="56"/>
      <c r="AS1415" s="55"/>
      <c r="AX1415"/>
      <c r="AY1415"/>
      <c r="AZ1415"/>
    </row>
    <row r="1416" spans="17:52" x14ac:dyDescent="0.25">
      <c r="Q1416" s="55"/>
      <c r="R1416" s="55"/>
      <c r="S1416" s="57"/>
      <c r="AP1416" s="56"/>
      <c r="AS1416" s="55"/>
      <c r="AX1416"/>
      <c r="AY1416"/>
      <c r="AZ1416"/>
    </row>
    <row r="1417" spans="17:52" x14ac:dyDescent="0.25">
      <c r="Q1417" s="55"/>
      <c r="R1417" s="55"/>
      <c r="S1417" s="57"/>
      <c r="AP1417" s="56"/>
      <c r="AS1417" s="55"/>
      <c r="AX1417"/>
      <c r="AY1417"/>
      <c r="AZ1417"/>
    </row>
    <row r="1418" spans="17:52" x14ac:dyDescent="0.25">
      <c r="Q1418" s="55"/>
      <c r="R1418" s="55"/>
      <c r="S1418" s="57"/>
      <c r="AP1418" s="56"/>
      <c r="AS1418" s="55"/>
      <c r="AX1418"/>
      <c r="AY1418"/>
      <c r="AZ1418"/>
    </row>
    <row r="1419" spans="17:52" x14ac:dyDescent="0.25">
      <c r="Q1419" s="55"/>
      <c r="R1419" s="55"/>
      <c r="S1419" s="57"/>
      <c r="AP1419" s="56"/>
      <c r="AS1419" s="55"/>
      <c r="AX1419"/>
      <c r="AY1419"/>
      <c r="AZ1419"/>
    </row>
    <row r="1420" spans="17:52" x14ac:dyDescent="0.25">
      <c r="Q1420" s="55"/>
      <c r="R1420" s="55"/>
      <c r="S1420" s="57"/>
      <c r="AP1420" s="56"/>
      <c r="AS1420" s="55"/>
      <c r="AX1420"/>
      <c r="AY1420"/>
      <c r="AZ1420"/>
    </row>
    <row r="1421" spans="17:52" x14ac:dyDescent="0.25">
      <c r="Q1421" s="55"/>
      <c r="R1421" s="55"/>
      <c r="S1421" s="57"/>
      <c r="AP1421" s="56"/>
      <c r="AS1421" s="55"/>
      <c r="AX1421"/>
      <c r="AY1421"/>
      <c r="AZ1421"/>
    </row>
    <row r="1422" spans="17:52" x14ac:dyDescent="0.25">
      <c r="Q1422" s="55"/>
      <c r="R1422" s="55"/>
      <c r="S1422" s="57"/>
      <c r="AP1422" s="56"/>
      <c r="AS1422" s="55"/>
      <c r="AX1422"/>
      <c r="AY1422"/>
      <c r="AZ1422"/>
    </row>
    <row r="1423" spans="17:52" x14ac:dyDescent="0.25">
      <c r="Q1423" s="55"/>
      <c r="R1423" s="55"/>
      <c r="S1423" s="57"/>
      <c r="AP1423" s="56"/>
      <c r="AS1423" s="55"/>
      <c r="AX1423"/>
      <c r="AY1423"/>
      <c r="AZ1423"/>
    </row>
    <row r="1424" spans="17:52" x14ac:dyDescent="0.25">
      <c r="Q1424" s="55"/>
      <c r="R1424" s="55"/>
      <c r="S1424" s="57"/>
      <c r="AP1424" s="56"/>
      <c r="AS1424" s="55"/>
      <c r="AX1424"/>
      <c r="AY1424"/>
      <c r="AZ1424"/>
    </row>
    <row r="1425" spans="17:52" x14ac:dyDescent="0.25">
      <c r="Q1425" s="55"/>
      <c r="R1425" s="55"/>
      <c r="S1425" s="57"/>
      <c r="AP1425" s="56"/>
      <c r="AS1425" s="55"/>
      <c r="AX1425"/>
      <c r="AY1425"/>
      <c r="AZ1425"/>
    </row>
    <row r="1426" spans="17:52" x14ac:dyDescent="0.25">
      <c r="Q1426" s="55"/>
      <c r="R1426" s="55"/>
      <c r="S1426" s="57"/>
      <c r="AP1426" s="56"/>
      <c r="AS1426" s="55"/>
      <c r="AX1426"/>
      <c r="AY1426"/>
      <c r="AZ1426"/>
    </row>
    <row r="1427" spans="17:52" x14ac:dyDescent="0.25">
      <c r="Q1427" s="55"/>
      <c r="R1427" s="55"/>
      <c r="S1427" s="57"/>
      <c r="AP1427" s="56"/>
      <c r="AS1427" s="55"/>
      <c r="AX1427"/>
      <c r="AY1427"/>
      <c r="AZ1427"/>
    </row>
    <row r="1428" spans="17:52" x14ac:dyDescent="0.25">
      <c r="Q1428" s="55"/>
      <c r="R1428" s="55"/>
      <c r="S1428" s="57"/>
      <c r="AP1428" s="56"/>
      <c r="AS1428" s="55"/>
      <c r="AX1428"/>
      <c r="AY1428"/>
      <c r="AZ1428"/>
    </row>
    <row r="1429" spans="17:52" x14ac:dyDescent="0.25">
      <c r="Q1429" s="55"/>
      <c r="R1429" s="55"/>
      <c r="S1429" s="57"/>
      <c r="AP1429" s="56"/>
      <c r="AS1429" s="55"/>
      <c r="AX1429"/>
      <c r="AY1429"/>
      <c r="AZ1429"/>
    </row>
    <row r="1430" spans="17:52" x14ac:dyDescent="0.25">
      <c r="Q1430" s="55"/>
      <c r="R1430" s="55"/>
      <c r="S1430" s="57"/>
      <c r="AP1430" s="56"/>
      <c r="AS1430" s="55"/>
      <c r="AX1430"/>
      <c r="AY1430"/>
      <c r="AZ1430"/>
    </row>
    <row r="1431" spans="17:52" x14ac:dyDescent="0.25">
      <c r="Q1431" s="55"/>
      <c r="R1431" s="55"/>
      <c r="S1431" s="57"/>
      <c r="AP1431" s="56"/>
      <c r="AS1431" s="55"/>
      <c r="AX1431"/>
      <c r="AY1431"/>
      <c r="AZ1431"/>
    </row>
    <row r="1432" spans="17:52" x14ac:dyDescent="0.25">
      <c r="Q1432" s="55"/>
      <c r="R1432" s="55"/>
      <c r="S1432" s="57"/>
      <c r="AP1432" s="56"/>
      <c r="AS1432" s="55"/>
      <c r="AX1432"/>
      <c r="AY1432"/>
      <c r="AZ1432"/>
    </row>
    <row r="1433" spans="17:52" x14ac:dyDescent="0.25">
      <c r="Q1433" s="55"/>
      <c r="R1433" s="55"/>
      <c r="S1433" s="57"/>
      <c r="AP1433" s="56"/>
      <c r="AS1433" s="55"/>
      <c r="AX1433"/>
      <c r="AY1433"/>
      <c r="AZ1433"/>
    </row>
    <row r="1434" spans="17:52" x14ac:dyDescent="0.25">
      <c r="Q1434" s="55"/>
      <c r="R1434" s="55"/>
      <c r="S1434" s="57"/>
      <c r="AP1434" s="56"/>
      <c r="AS1434" s="55"/>
      <c r="AX1434"/>
      <c r="AY1434"/>
      <c r="AZ1434"/>
    </row>
    <row r="1435" spans="17:52" x14ac:dyDescent="0.25">
      <c r="Q1435" s="55"/>
      <c r="R1435" s="55"/>
      <c r="S1435" s="57"/>
      <c r="AP1435" s="56"/>
      <c r="AS1435" s="55"/>
      <c r="AX1435"/>
      <c r="AY1435"/>
      <c r="AZ1435"/>
    </row>
    <row r="1436" spans="17:52" x14ac:dyDescent="0.25">
      <c r="Q1436" s="55"/>
      <c r="R1436" s="55"/>
      <c r="S1436" s="57"/>
      <c r="AP1436" s="56"/>
      <c r="AS1436" s="55"/>
      <c r="AX1436"/>
      <c r="AY1436"/>
      <c r="AZ1436"/>
    </row>
    <row r="1437" spans="17:52" x14ac:dyDescent="0.25">
      <c r="Q1437" s="55"/>
      <c r="R1437" s="55"/>
      <c r="S1437" s="57"/>
      <c r="AP1437" s="56"/>
      <c r="AS1437" s="55"/>
      <c r="AX1437"/>
      <c r="AY1437"/>
      <c r="AZ1437"/>
    </row>
    <row r="1438" spans="17:52" x14ac:dyDescent="0.25">
      <c r="Q1438" s="55"/>
      <c r="R1438" s="55"/>
      <c r="S1438" s="57"/>
      <c r="AP1438" s="56"/>
      <c r="AS1438" s="55"/>
      <c r="AX1438"/>
      <c r="AY1438"/>
      <c r="AZ1438"/>
    </row>
    <row r="1439" spans="17:52" x14ac:dyDescent="0.25">
      <c r="Q1439" s="55"/>
      <c r="R1439" s="55"/>
      <c r="S1439" s="57"/>
      <c r="AP1439" s="56"/>
      <c r="AS1439" s="55"/>
      <c r="AX1439"/>
      <c r="AY1439"/>
      <c r="AZ1439"/>
    </row>
    <row r="1440" spans="17:52" x14ac:dyDescent="0.25">
      <c r="Q1440" s="55"/>
      <c r="R1440" s="55"/>
      <c r="S1440" s="57"/>
      <c r="AP1440" s="56"/>
      <c r="AS1440" s="55"/>
      <c r="AX1440"/>
      <c r="AY1440"/>
      <c r="AZ1440"/>
    </row>
    <row r="1441" spans="17:52" x14ac:dyDescent="0.25">
      <c r="Q1441" s="55"/>
      <c r="R1441" s="55"/>
      <c r="S1441" s="57"/>
      <c r="AP1441" s="56"/>
      <c r="AS1441" s="55"/>
      <c r="AX1441"/>
      <c r="AY1441"/>
      <c r="AZ1441"/>
    </row>
    <row r="1442" spans="17:52" x14ac:dyDescent="0.25">
      <c r="Q1442" s="55"/>
      <c r="R1442" s="55"/>
      <c r="S1442" s="57"/>
      <c r="AP1442" s="56"/>
      <c r="AS1442" s="55"/>
      <c r="AX1442"/>
      <c r="AY1442"/>
      <c r="AZ1442"/>
    </row>
    <row r="1443" spans="17:52" x14ac:dyDescent="0.25">
      <c r="Q1443" s="55"/>
      <c r="R1443" s="55"/>
      <c r="S1443" s="57"/>
      <c r="AP1443" s="56"/>
      <c r="AS1443" s="55"/>
      <c r="AX1443"/>
      <c r="AY1443"/>
      <c r="AZ1443"/>
    </row>
    <row r="1444" spans="17:52" x14ac:dyDescent="0.25">
      <c r="Q1444" s="55"/>
      <c r="R1444" s="55"/>
      <c r="S1444" s="57"/>
      <c r="AP1444" s="56"/>
      <c r="AS1444" s="55"/>
      <c r="AX1444"/>
      <c r="AY1444"/>
      <c r="AZ1444"/>
    </row>
    <row r="1445" spans="17:52" x14ac:dyDescent="0.25">
      <c r="Q1445" s="55"/>
      <c r="R1445" s="55"/>
      <c r="S1445" s="57"/>
      <c r="AP1445" s="56"/>
      <c r="AS1445" s="55"/>
      <c r="AX1445"/>
      <c r="AY1445"/>
      <c r="AZ1445"/>
    </row>
    <row r="1446" spans="17:52" x14ac:dyDescent="0.25">
      <c r="Q1446" s="55"/>
      <c r="R1446" s="55"/>
      <c r="S1446" s="57"/>
      <c r="AP1446" s="56"/>
      <c r="AS1446" s="55"/>
      <c r="AX1446"/>
      <c r="AY1446"/>
      <c r="AZ1446"/>
    </row>
    <row r="1447" spans="17:52" x14ac:dyDescent="0.25">
      <c r="Q1447" s="55"/>
      <c r="R1447" s="55"/>
      <c r="S1447" s="57"/>
      <c r="AP1447" s="56"/>
      <c r="AS1447" s="55"/>
      <c r="AX1447"/>
      <c r="AY1447"/>
      <c r="AZ1447"/>
    </row>
    <row r="1448" spans="17:52" x14ac:dyDescent="0.25">
      <c r="Q1448" s="55"/>
      <c r="R1448" s="55"/>
      <c r="S1448" s="57"/>
      <c r="AP1448" s="56"/>
      <c r="AS1448" s="55"/>
      <c r="AX1448"/>
      <c r="AY1448"/>
      <c r="AZ1448"/>
    </row>
    <row r="1449" spans="17:52" x14ac:dyDescent="0.25">
      <c r="Q1449" s="55"/>
      <c r="R1449" s="55"/>
      <c r="S1449" s="57"/>
      <c r="AP1449" s="56"/>
      <c r="AS1449" s="55"/>
      <c r="AX1449"/>
      <c r="AY1449"/>
      <c r="AZ1449"/>
    </row>
    <row r="1450" spans="17:52" x14ac:dyDescent="0.25">
      <c r="Q1450" s="55"/>
      <c r="R1450" s="55"/>
      <c r="S1450" s="57"/>
      <c r="AP1450" s="56"/>
      <c r="AS1450" s="55"/>
      <c r="AX1450"/>
      <c r="AY1450"/>
      <c r="AZ1450"/>
    </row>
    <row r="1451" spans="17:52" x14ac:dyDescent="0.25">
      <c r="Q1451" s="55"/>
      <c r="R1451" s="55"/>
      <c r="S1451" s="57"/>
      <c r="AP1451" s="56"/>
      <c r="AS1451" s="55"/>
      <c r="AX1451"/>
      <c r="AY1451"/>
      <c r="AZ1451"/>
    </row>
    <row r="1452" spans="17:52" x14ac:dyDescent="0.25">
      <c r="Q1452" s="55"/>
      <c r="R1452" s="55"/>
      <c r="S1452" s="57"/>
      <c r="AP1452" s="56"/>
      <c r="AS1452" s="55"/>
      <c r="AX1452"/>
      <c r="AY1452"/>
      <c r="AZ1452"/>
    </row>
    <row r="1453" spans="17:52" x14ac:dyDescent="0.25">
      <c r="Q1453" s="55"/>
      <c r="R1453" s="55"/>
      <c r="S1453" s="57"/>
      <c r="AP1453" s="56"/>
      <c r="AS1453" s="55"/>
      <c r="AX1453"/>
      <c r="AY1453"/>
      <c r="AZ1453"/>
    </row>
    <row r="1454" spans="17:52" x14ac:dyDescent="0.25">
      <c r="Q1454" s="55"/>
      <c r="R1454" s="55"/>
      <c r="S1454" s="57"/>
      <c r="AP1454" s="56"/>
      <c r="AS1454" s="55"/>
      <c r="AX1454"/>
      <c r="AY1454"/>
      <c r="AZ1454"/>
    </row>
    <row r="1455" spans="17:52" x14ac:dyDescent="0.25">
      <c r="Q1455" s="55"/>
      <c r="R1455" s="55"/>
      <c r="S1455" s="57"/>
      <c r="AP1455" s="56"/>
      <c r="AS1455" s="55"/>
      <c r="AX1455"/>
      <c r="AY1455"/>
      <c r="AZ1455"/>
    </row>
    <row r="1456" spans="17:52" x14ac:dyDescent="0.25">
      <c r="Q1456" s="55"/>
      <c r="R1456" s="55"/>
      <c r="S1456" s="57"/>
      <c r="AP1456" s="56"/>
      <c r="AS1456" s="55"/>
      <c r="AX1456"/>
      <c r="AY1456"/>
      <c r="AZ1456"/>
    </row>
    <row r="1457" spans="17:52" x14ac:dyDescent="0.25">
      <c r="Q1457" s="55"/>
      <c r="R1457" s="55"/>
      <c r="S1457" s="57"/>
      <c r="AP1457" s="56"/>
      <c r="AS1457" s="55"/>
      <c r="AX1457"/>
      <c r="AY1457"/>
      <c r="AZ1457"/>
    </row>
    <row r="1458" spans="17:52" x14ac:dyDescent="0.25">
      <c r="Q1458" s="55"/>
      <c r="R1458" s="55"/>
      <c r="S1458" s="57"/>
      <c r="AP1458" s="56"/>
      <c r="AS1458" s="55"/>
      <c r="AX1458"/>
      <c r="AY1458"/>
      <c r="AZ1458"/>
    </row>
    <row r="1459" spans="17:52" x14ac:dyDescent="0.25">
      <c r="Q1459" s="55"/>
      <c r="R1459" s="55"/>
      <c r="S1459" s="57"/>
      <c r="AP1459" s="56"/>
      <c r="AS1459" s="55"/>
      <c r="AX1459"/>
      <c r="AY1459"/>
      <c r="AZ1459"/>
    </row>
    <row r="1460" spans="17:52" x14ac:dyDescent="0.25">
      <c r="Q1460" s="55"/>
      <c r="R1460" s="55"/>
      <c r="S1460" s="57"/>
      <c r="AP1460" s="56"/>
      <c r="AS1460" s="55"/>
      <c r="AX1460"/>
      <c r="AY1460"/>
      <c r="AZ1460"/>
    </row>
    <row r="1461" spans="17:52" x14ac:dyDescent="0.25">
      <c r="Q1461" s="55"/>
      <c r="R1461" s="55"/>
      <c r="S1461" s="57"/>
      <c r="AP1461" s="56"/>
      <c r="AS1461" s="55"/>
      <c r="AX1461"/>
      <c r="AY1461"/>
      <c r="AZ1461"/>
    </row>
    <row r="1462" spans="17:52" x14ac:dyDescent="0.25">
      <c r="Q1462" s="55"/>
      <c r="R1462" s="55"/>
      <c r="S1462" s="57"/>
      <c r="AP1462" s="56"/>
      <c r="AS1462" s="55"/>
      <c r="AX1462"/>
      <c r="AY1462"/>
      <c r="AZ1462"/>
    </row>
    <row r="1463" spans="17:52" x14ac:dyDescent="0.25">
      <c r="Q1463" s="55"/>
      <c r="R1463" s="55"/>
      <c r="S1463" s="57"/>
      <c r="AP1463" s="56"/>
      <c r="AS1463" s="55"/>
      <c r="AX1463"/>
      <c r="AY1463"/>
      <c r="AZ1463"/>
    </row>
    <row r="1464" spans="17:52" x14ac:dyDescent="0.25">
      <c r="Q1464" s="55"/>
      <c r="R1464" s="55"/>
      <c r="S1464" s="57"/>
      <c r="AP1464" s="56"/>
      <c r="AS1464" s="55"/>
      <c r="AX1464"/>
      <c r="AY1464"/>
      <c r="AZ1464"/>
    </row>
    <row r="1465" spans="17:52" x14ac:dyDescent="0.25">
      <c r="Q1465" s="55"/>
      <c r="R1465" s="55"/>
      <c r="S1465" s="57"/>
      <c r="AP1465" s="56"/>
      <c r="AS1465" s="55"/>
      <c r="AX1465"/>
      <c r="AY1465"/>
      <c r="AZ1465"/>
    </row>
    <row r="1466" spans="17:52" x14ac:dyDescent="0.25">
      <c r="Q1466" s="55"/>
      <c r="R1466" s="55"/>
      <c r="S1466" s="57"/>
      <c r="AP1466" s="56"/>
      <c r="AS1466" s="55"/>
      <c r="AX1466"/>
      <c r="AY1466"/>
      <c r="AZ1466"/>
    </row>
    <row r="1467" spans="17:52" x14ac:dyDescent="0.25">
      <c r="Q1467" s="55"/>
      <c r="R1467" s="55"/>
      <c r="S1467" s="57"/>
      <c r="AP1467" s="56"/>
      <c r="AS1467" s="55"/>
      <c r="AX1467"/>
      <c r="AY1467"/>
      <c r="AZ1467"/>
    </row>
    <row r="1468" spans="17:52" x14ac:dyDescent="0.25">
      <c r="Q1468" s="55"/>
      <c r="R1468" s="55"/>
      <c r="S1468" s="57"/>
      <c r="AP1468" s="56"/>
      <c r="AS1468" s="55"/>
      <c r="AX1468"/>
      <c r="AY1468"/>
      <c r="AZ1468"/>
    </row>
    <row r="1469" spans="17:52" x14ac:dyDescent="0.25">
      <c r="Q1469" s="55"/>
      <c r="R1469" s="55"/>
      <c r="S1469" s="57"/>
      <c r="AP1469" s="56"/>
      <c r="AS1469" s="55"/>
      <c r="AX1469"/>
      <c r="AY1469"/>
      <c r="AZ1469"/>
    </row>
    <row r="1470" spans="17:52" x14ac:dyDescent="0.25">
      <c r="Q1470" s="55"/>
      <c r="R1470" s="55"/>
      <c r="S1470" s="57"/>
      <c r="AP1470" s="56"/>
      <c r="AS1470" s="55"/>
      <c r="AX1470"/>
      <c r="AY1470"/>
      <c r="AZ1470"/>
    </row>
    <row r="1471" spans="17:52" x14ac:dyDescent="0.25">
      <c r="Q1471" s="55"/>
      <c r="R1471" s="55"/>
      <c r="S1471" s="57"/>
      <c r="AP1471" s="56"/>
      <c r="AS1471" s="55"/>
      <c r="AX1471"/>
      <c r="AY1471"/>
      <c r="AZ1471"/>
    </row>
    <row r="1472" spans="17:52" x14ac:dyDescent="0.25">
      <c r="Q1472" s="55"/>
      <c r="R1472" s="55"/>
      <c r="S1472" s="57"/>
      <c r="AP1472" s="56"/>
      <c r="AS1472" s="55"/>
      <c r="AX1472"/>
      <c r="AY1472"/>
      <c r="AZ1472"/>
    </row>
    <row r="1473" spans="17:52" x14ac:dyDescent="0.25">
      <c r="Q1473" s="55"/>
      <c r="R1473" s="55"/>
      <c r="S1473" s="57"/>
      <c r="AP1473" s="56"/>
      <c r="AS1473" s="55"/>
      <c r="AX1473"/>
      <c r="AY1473"/>
      <c r="AZ1473"/>
    </row>
    <row r="1474" spans="17:52" x14ac:dyDescent="0.25">
      <c r="Q1474" s="55"/>
      <c r="R1474" s="55"/>
      <c r="S1474" s="57"/>
      <c r="AP1474" s="56"/>
      <c r="AS1474" s="55"/>
      <c r="AX1474"/>
      <c r="AY1474"/>
      <c r="AZ1474"/>
    </row>
    <row r="1475" spans="17:52" x14ac:dyDescent="0.25">
      <c r="Q1475" s="55"/>
      <c r="R1475" s="55"/>
      <c r="S1475" s="57"/>
      <c r="AP1475" s="56"/>
      <c r="AS1475" s="55"/>
      <c r="AX1475"/>
      <c r="AY1475"/>
      <c r="AZ1475"/>
    </row>
    <row r="1476" spans="17:52" x14ac:dyDescent="0.25">
      <c r="Q1476" s="55"/>
      <c r="R1476" s="55"/>
      <c r="S1476" s="57"/>
      <c r="AP1476" s="56"/>
      <c r="AS1476" s="55"/>
      <c r="AX1476"/>
      <c r="AY1476"/>
      <c r="AZ1476"/>
    </row>
    <row r="1477" spans="17:52" x14ac:dyDescent="0.25">
      <c r="Q1477" s="55"/>
      <c r="R1477" s="55"/>
      <c r="S1477" s="57"/>
      <c r="AP1477" s="56"/>
      <c r="AS1477" s="55"/>
      <c r="AX1477"/>
      <c r="AY1477"/>
      <c r="AZ1477"/>
    </row>
    <row r="1478" spans="17:52" x14ac:dyDescent="0.25">
      <c r="Q1478" s="55"/>
      <c r="R1478" s="55"/>
      <c r="S1478" s="57"/>
      <c r="AP1478" s="56"/>
      <c r="AS1478" s="55"/>
      <c r="AX1478"/>
      <c r="AY1478"/>
      <c r="AZ1478"/>
    </row>
    <row r="1479" spans="17:52" x14ac:dyDescent="0.25">
      <c r="Q1479" s="55"/>
      <c r="R1479" s="55"/>
      <c r="S1479" s="57"/>
      <c r="AP1479" s="56"/>
      <c r="AS1479" s="55"/>
      <c r="AX1479"/>
      <c r="AY1479"/>
      <c r="AZ1479"/>
    </row>
    <row r="1480" spans="17:52" x14ac:dyDescent="0.25">
      <c r="Q1480" s="55"/>
      <c r="R1480" s="55"/>
      <c r="S1480" s="57"/>
      <c r="AP1480" s="56"/>
      <c r="AS1480" s="55"/>
      <c r="AX1480"/>
      <c r="AY1480"/>
      <c r="AZ1480"/>
    </row>
    <row r="1481" spans="17:52" x14ac:dyDescent="0.25">
      <c r="Q1481" s="55"/>
      <c r="R1481" s="55"/>
      <c r="S1481" s="57"/>
      <c r="AP1481" s="56"/>
      <c r="AS1481" s="55"/>
      <c r="AX1481"/>
      <c r="AY1481"/>
      <c r="AZ1481"/>
    </row>
    <row r="1482" spans="17:52" x14ac:dyDescent="0.25">
      <c r="Q1482" s="55"/>
      <c r="R1482" s="55"/>
      <c r="S1482" s="57"/>
      <c r="AP1482" s="56"/>
      <c r="AS1482" s="55"/>
      <c r="AX1482"/>
      <c r="AY1482"/>
      <c r="AZ1482"/>
    </row>
    <row r="1483" spans="17:52" x14ac:dyDescent="0.25">
      <c r="Q1483" s="55"/>
      <c r="R1483" s="55"/>
      <c r="S1483" s="57"/>
      <c r="AP1483" s="56"/>
      <c r="AS1483" s="55"/>
      <c r="AX1483"/>
      <c r="AY1483"/>
      <c r="AZ1483"/>
    </row>
    <row r="1484" spans="17:52" x14ac:dyDescent="0.25">
      <c r="Q1484" s="55"/>
      <c r="R1484" s="55"/>
      <c r="S1484" s="57"/>
      <c r="AP1484" s="56"/>
      <c r="AS1484" s="55"/>
      <c r="AX1484"/>
      <c r="AY1484"/>
      <c r="AZ1484"/>
    </row>
    <row r="1485" spans="17:52" x14ac:dyDescent="0.25">
      <c r="Q1485" s="55"/>
      <c r="R1485" s="55"/>
      <c r="S1485" s="57"/>
      <c r="AP1485" s="56"/>
      <c r="AS1485" s="55"/>
      <c r="AX1485"/>
      <c r="AY1485"/>
      <c r="AZ1485"/>
    </row>
    <row r="1486" spans="17:52" x14ac:dyDescent="0.25">
      <c r="Q1486" s="55"/>
      <c r="R1486" s="55"/>
      <c r="S1486" s="57"/>
      <c r="AP1486" s="56"/>
      <c r="AS1486" s="55"/>
      <c r="AX1486"/>
      <c r="AY1486"/>
      <c r="AZ1486"/>
    </row>
    <row r="1487" spans="17:52" x14ac:dyDescent="0.25">
      <c r="Q1487" s="55"/>
      <c r="R1487" s="55"/>
      <c r="S1487" s="57"/>
      <c r="AP1487" s="56"/>
      <c r="AS1487" s="55"/>
      <c r="AX1487"/>
      <c r="AY1487"/>
      <c r="AZ1487"/>
    </row>
    <row r="1488" spans="17:52" x14ac:dyDescent="0.25">
      <c r="Q1488" s="55"/>
      <c r="R1488" s="55"/>
      <c r="S1488" s="57"/>
      <c r="AP1488" s="56"/>
      <c r="AS1488" s="55"/>
      <c r="AX1488"/>
      <c r="AY1488"/>
      <c r="AZ1488"/>
    </row>
    <row r="1489" spans="17:52" x14ac:dyDescent="0.25">
      <c r="Q1489" s="55"/>
      <c r="R1489" s="55"/>
      <c r="S1489" s="57"/>
      <c r="AP1489" s="56"/>
      <c r="AS1489" s="55"/>
      <c r="AX1489"/>
      <c r="AY1489"/>
      <c r="AZ1489"/>
    </row>
    <row r="1490" spans="17:52" x14ac:dyDescent="0.25">
      <c r="Q1490" s="55"/>
      <c r="R1490" s="55"/>
      <c r="S1490" s="57"/>
      <c r="AP1490" s="56"/>
      <c r="AS1490" s="55"/>
      <c r="AX1490"/>
      <c r="AY1490"/>
      <c r="AZ1490"/>
    </row>
    <row r="1491" spans="17:52" x14ac:dyDescent="0.25">
      <c r="Q1491" s="55"/>
      <c r="R1491" s="55"/>
      <c r="S1491" s="57"/>
      <c r="AP1491" s="56"/>
      <c r="AS1491" s="55"/>
      <c r="AX1491"/>
      <c r="AY1491"/>
      <c r="AZ1491"/>
    </row>
    <row r="1492" spans="17:52" x14ac:dyDescent="0.25">
      <c r="Q1492" s="55"/>
      <c r="R1492" s="55"/>
      <c r="S1492" s="57"/>
      <c r="AP1492" s="56"/>
      <c r="AS1492" s="55"/>
      <c r="AX1492"/>
      <c r="AY1492"/>
      <c r="AZ1492"/>
    </row>
    <row r="1493" spans="17:52" x14ac:dyDescent="0.25">
      <c r="Q1493" s="55"/>
      <c r="R1493" s="55"/>
      <c r="S1493" s="57"/>
      <c r="AP1493" s="56"/>
      <c r="AS1493" s="55"/>
      <c r="AX1493"/>
      <c r="AY1493"/>
      <c r="AZ1493"/>
    </row>
    <row r="1494" spans="17:52" x14ac:dyDescent="0.25">
      <c r="Q1494" s="55"/>
      <c r="R1494" s="55"/>
      <c r="S1494" s="57"/>
      <c r="AP1494" s="56"/>
      <c r="AS1494" s="55"/>
      <c r="AX1494"/>
      <c r="AY1494"/>
      <c r="AZ1494"/>
    </row>
    <row r="1495" spans="17:52" x14ac:dyDescent="0.25">
      <c r="Q1495" s="55"/>
      <c r="R1495" s="55"/>
      <c r="S1495" s="57"/>
      <c r="AP1495" s="56"/>
      <c r="AS1495" s="55"/>
      <c r="AX1495"/>
      <c r="AY1495"/>
      <c r="AZ1495"/>
    </row>
    <row r="1496" spans="17:52" x14ac:dyDescent="0.25">
      <c r="Q1496" s="55"/>
      <c r="R1496" s="55"/>
      <c r="S1496" s="57"/>
      <c r="AP1496" s="56"/>
      <c r="AS1496" s="55"/>
      <c r="AX1496"/>
      <c r="AY1496"/>
      <c r="AZ1496"/>
    </row>
    <row r="1497" spans="17:52" x14ac:dyDescent="0.25">
      <c r="Q1497" s="55"/>
      <c r="R1497" s="55"/>
      <c r="S1497" s="57"/>
      <c r="AP1497" s="56"/>
      <c r="AS1497" s="55"/>
      <c r="AX1497"/>
      <c r="AY1497"/>
      <c r="AZ1497"/>
    </row>
    <row r="1498" spans="17:52" x14ac:dyDescent="0.25">
      <c r="Q1498" s="55"/>
      <c r="R1498" s="55"/>
      <c r="S1498" s="57"/>
      <c r="AP1498" s="56"/>
      <c r="AS1498" s="55"/>
      <c r="AX1498"/>
      <c r="AY1498"/>
      <c r="AZ1498"/>
    </row>
    <row r="1499" spans="17:52" x14ac:dyDescent="0.25">
      <c r="Q1499" s="55"/>
      <c r="R1499" s="55"/>
      <c r="S1499" s="57"/>
      <c r="AP1499" s="56"/>
      <c r="AS1499" s="55"/>
      <c r="AX1499"/>
      <c r="AY1499"/>
      <c r="AZ1499"/>
    </row>
    <row r="1500" spans="17:52" x14ac:dyDescent="0.25">
      <c r="Q1500" s="55"/>
      <c r="R1500" s="55"/>
      <c r="S1500" s="57"/>
      <c r="AP1500" s="56"/>
      <c r="AS1500" s="55"/>
      <c r="AX1500"/>
      <c r="AY1500"/>
      <c r="AZ1500"/>
    </row>
    <row r="1501" spans="17:52" x14ac:dyDescent="0.25">
      <c r="Q1501" s="55"/>
      <c r="R1501" s="55"/>
      <c r="S1501" s="57"/>
      <c r="AP1501" s="56"/>
      <c r="AS1501" s="55"/>
      <c r="AX1501"/>
      <c r="AY1501"/>
      <c r="AZ1501"/>
    </row>
    <row r="1502" spans="17:52" x14ac:dyDescent="0.25">
      <c r="Q1502" s="55"/>
      <c r="R1502" s="55"/>
      <c r="S1502" s="57"/>
      <c r="AP1502" s="56"/>
      <c r="AS1502" s="55"/>
      <c r="AX1502"/>
      <c r="AY1502"/>
      <c r="AZ1502"/>
    </row>
    <row r="1503" spans="17:52" x14ac:dyDescent="0.25">
      <c r="Q1503" s="55"/>
      <c r="R1503" s="55"/>
      <c r="S1503" s="57"/>
      <c r="AP1503" s="56"/>
      <c r="AS1503" s="55"/>
      <c r="AX1503"/>
      <c r="AY1503"/>
      <c r="AZ1503"/>
    </row>
    <row r="1504" spans="17:52" x14ac:dyDescent="0.25">
      <c r="Q1504" s="55"/>
      <c r="R1504" s="55"/>
      <c r="S1504" s="57"/>
      <c r="AP1504" s="56"/>
      <c r="AS1504" s="55"/>
      <c r="AX1504"/>
      <c r="AY1504"/>
      <c r="AZ1504"/>
    </row>
    <row r="1505" spans="17:52" x14ac:dyDescent="0.25">
      <c r="Q1505" s="55"/>
      <c r="R1505" s="55"/>
      <c r="S1505" s="57"/>
      <c r="AP1505" s="56"/>
      <c r="AS1505" s="55"/>
      <c r="AX1505"/>
      <c r="AY1505"/>
      <c r="AZ1505"/>
    </row>
    <row r="1506" spans="17:52" x14ac:dyDescent="0.25">
      <c r="Q1506" s="55"/>
      <c r="R1506" s="55"/>
      <c r="S1506" s="57"/>
      <c r="AP1506" s="56"/>
      <c r="AS1506" s="55"/>
      <c r="AX1506"/>
      <c r="AY1506"/>
      <c r="AZ1506"/>
    </row>
    <row r="1507" spans="17:52" x14ac:dyDescent="0.25">
      <c r="Q1507" s="55"/>
      <c r="R1507" s="55"/>
      <c r="S1507" s="57"/>
      <c r="AP1507" s="56"/>
      <c r="AS1507" s="55"/>
      <c r="AX1507"/>
      <c r="AY1507"/>
      <c r="AZ1507"/>
    </row>
    <row r="1508" spans="17:52" x14ac:dyDescent="0.25">
      <c r="Q1508" s="55"/>
      <c r="R1508" s="55"/>
      <c r="S1508" s="57"/>
      <c r="AP1508" s="56"/>
      <c r="AS1508" s="55"/>
      <c r="AX1508"/>
      <c r="AY1508"/>
      <c r="AZ1508"/>
    </row>
    <row r="1509" spans="17:52" x14ac:dyDescent="0.25">
      <c r="Q1509" s="55"/>
      <c r="R1509" s="55"/>
      <c r="S1509" s="57"/>
      <c r="AP1509" s="56"/>
      <c r="AS1509" s="55"/>
      <c r="AX1509"/>
      <c r="AY1509"/>
      <c r="AZ1509"/>
    </row>
    <row r="1510" spans="17:52" x14ac:dyDescent="0.25">
      <c r="Q1510" s="55"/>
      <c r="R1510" s="55"/>
      <c r="S1510" s="57"/>
      <c r="AP1510" s="56"/>
      <c r="AS1510" s="55"/>
      <c r="AX1510"/>
      <c r="AY1510"/>
      <c r="AZ1510"/>
    </row>
    <row r="1511" spans="17:52" x14ac:dyDescent="0.25">
      <c r="Q1511" s="55"/>
      <c r="R1511" s="55"/>
      <c r="S1511" s="57"/>
      <c r="AP1511" s="56"/>
      <c r="AS1511" s="55"/>
      <c r="AX1511"/>
      <c r="AY1511"/>
      <c r="AZ1511"/>
    </row>
    <row r="1512" spans="17:52" x14ac:dyDescent="0.25">
      <c r="Q1512" s="55"/>
      <c r="R1512" s="55"/>
      <c r="S1512" s="57"/>
      <c r="AP1512" s="56"/>
      <c r="AS1512" s="55"/>
      <c r="AX1512"/>
      <c r="AY1512"/>
      <c r="AZ1512"/>
    </row>
    <row r="1513" spans="17:52" x14ac:dyDescent="0.25">
      <c r="Q1513" s="55"/>
      <c r="R1513" s="55"/>
      <c r="S1513" s="57"/>
      <c r="AP1513" s="56"/>
      <c r="AS1513" s="55"/>
      <c r="AX1513"/>
      <c r="AY1513"/>
      <c r="AZ1513"/>
    </row>
    <row r="1514" spans="17:52" x14ac:dyDescent="0.25">
      <c r="Q1514" s="55"/>
      <c r="R1514" s="55"/>
      <c r="S1514" s="57"/>
      <c r="AP1514" s="56"/>
      <c r="AS1514" s="55"/>
      <c r="AX1514"/>
      <c r="AY1514"/>
      <c r="AZ1514"/>
    </row>
    <row r="1515" spans="17:52" x14ac:dyDescent="0.25">
      <c r="Q1515" s="55"/>
      <c r="R1515" s="55"/>
      <c r="S1515" s="57"/>
      <c r="AP1515" s="56"/>
      <c r="AS1515" s="55"/>
      <c r="AX1515"/>
      <c r="AY1515"/>
      <c r="AZ1515"/>
    </row>
    <row r="1516" spans="17:52" x14ac:dyDescent="0.25">
      <c r="Q1516" s="55"/>
      <c r="R1516" s="55"/>
      <c r="S1516" s="57"/>
      <c r="AP1516" s="56"/>
      <c r="AS1516" s="55"/>
      <c r="AX1516"/>
      <c r="AY1516"/>
      <c r="AZ1516"/>
    </row>
    <row r="1517" spans="17:52" x14ac:dyDescent="0.25">
      <c r="Q1517" s="55"/>
      <c r="R1517" s="55"/>
      <c r="S1517" s="57"/>
      <c r="AP1517" s="56"/>
      <c r="AS1517" s="55"/>
      <c r="AX1517"/>
      <c r="AY1517"/>
      <c r="AZ1517"/>
    </row>
    <row r="1518" spans="17:52" x14ac:dyDescent="0.25">
      <c r="Q1518" s="55"/>
      <c r="R1518" s="55"/>
      <c r="S1518" s="57"/>
      <c r="AP1518" s="56"/>
      <c r="AS1518" s="55"/>
      <c r="AX1518"/>
      <c r="AY1518"/>
      <c r="AZ1518"/>
    </row>
    <row r="1519" spans="17:52" x14ac:dyDescent="0.25">
      <c r="Q1519" s="55"/>
      <c r="R1519" s="55"/>
      <c r="S1519" s="57"/>
      <c r="AP1519" s="56"/>
      <c r="AS1519" s="55"/>
      <c r="AX1519"/>
      <c r="AY1519"/>
      <c r="AZ1519"/>
    </row>
    <row r="1520" spans="17:52" x14ac:dyDescent="0.25">
      <c r="Q1520" s="55"/>
      <c r="R1520" s="55"/>
      <c r="S1520" s="57"/>
      <c r="AP1520" s="56"/>
      <c r="AS1520" s="55"/>
      <c r="AX1520"/>
      <c r="AY1520"/>
      <c r="AZ1520"/>
    </row>
    <row r="1521" spans="17:52" x14ac:dyDescent="0.25">
      <c r="Q1521" s="55"/>
      <c r="R1521" s="55"/>
      <c r="S1521" s="57"/>
      <c r="AP1521" s="56"/>
      <c r="AS1521" s="55"/>
      <c r="AX1521"/>
      <c r="AY1521"/>
      <c r="AZ1521"/>
    </row>
    <row r="1522" spans="17:52" x14ac:dyDescent="0.25">
      <c r="Q1522" s="55"/>
      <c r="R1522" s="55"/>
      <c r="S1522" s="57"/>
      <c r="AP1522" s="56"/>
      <c r="AS1522" s="55"/>
      <c r="AX1522"/>
      <c r="AY1522"/>
      <c r="AZ1522"/>
    </row>
    <row r="1523" spans="17:52" x14ac:dyDescent="0.25">
      <c r="Q1523" s="55"/>
      <c r="R1523" s="55"/>
      <c r="S1523" s="57"/>
      <c r="AP1523" s="56"/>
      <c r="AS1523" s="55"/>
      <c r="AX1523"/>
      <c r="AY1523"/>
      <c r="AZ1523"/>
    </row>
    <row r="1524" spans="17:52" x14ac:dyDescent="0.25">
      <c r="Q1524" s="55"/>
      <c r="R1524" s="55"/>
      <c r="S1524" s="57"/>
      <c r="AP1524" s="56"/>
      <c r="AS1524" s="55"/>
      <c r="AX1524"/>
      <c r="AY1524"/>
      <c r="AZ1524"/>
    </row>
    <row r="1525" spans="17:52" x14ac:dyDescent="0.25">
      <c r="Q1525" s="55"/>
      <c r="R1525" s="55"/>
      <c r="S1525" s="57"/>
      <c r="AP1525" s="56"/>
      <c r="AS1525" s="55"/>
      <c r="AX1525"/>
      <c r="AY1525"/>
      <c r="AZ1525"/>
    </row>
    <row r="1526" spans="17:52" x14ac:dyDescent="0.25">
      <c r="Q1526" s="55"/>
      <c r="R1526" s="55"/>
      <c r="S1526" s="57"/>
      <c r="AP1526" s="56"/>
      <c r="AS1526" s="55"/>
      <c r="AX1526"/>
      <c r="AY1526"/>
      <c r="AZ1526"/>
    </row>
    <row r="1527" spans="17:52" x14ac:dyDescent="0.25">
      <c r="Q1527" s="55"/>
      <c r="R1527" s="55"/>
      <c r="S1527" s="57"/>
      <c r="AP1527" s="56"/>
      <c r="AS1527" s="55"/>
      <c r="AX1527"/>
      <c r="AY1527"/>
      <c r="AZ1527"/>
    </row>
    <row r="1528" spans="17:52" x14ac:dyDescent="0.25">
      <c r="Q1528" s="55"/>
      <c r="R1528" s="55"/>
      <c r="S1528" s="57"/>
      <c r="AP1528" s="56"/>
      <c r="AS1528" s="55"/>
      <c r="AX1528"/>
      <c r="AY1528"/>
      <c r="AZ1528"/>
    </row>
    <row r="1529" spans="17:52" x14ac:dyDescent="0.25">
      <c r="Q1529" s="55"/>
      <c r="R1529" s="55"/>
      <c r="S1529" s="57"/>
      <c r="AP1529" s="56"/>
      <c r="AS1529" s="55"/>
      <c r="AX1529"/>
      <c r="AY1529"/>
      <c r="AZ1529"/>
    </row>
    <row r="1530" spans="17:52" x14ac:dyDescent="0.25">
      <c r="Q1530" s="55"/>
      <c r="R1530" s="55"/>
      <c r="S1530" s="57"/>
      <c r="AP1530" s="56"/>
      <c r="AS1530" s="55"/>
      <c r="AX1530"/>
      <c r="AY1530"/>
      <c r="AZ1530"/>
    </row>
    <row r="1531" spans="17:52" x14ac:dyDescent="0.25">
      <c r="Q1531" s="55"/>
      <c r="R1531" s="55"/>
      <c r="S1531" s="57"/>
      <c r="AP1531" s="56"/>
      <c r="AS1531" s="55"/>
      <c r="AX1531"/>
      <c r="AY1531"/>
      <c r="AZ1531"/>
    </row>
    <row r="1532" spans="17:52" x14ac:dyDescent="0.25">
      <c r="Q1532" s="55"/>
      <c r="R1532" s="55"/>
      <c r="S1532" s="57"/>
      <c r="AP1532" s="56"/>
      <c r="AS1532" s="55"/>
      <c r="AX1532"/>
      <c r="AY1532"/>
      <c r="AZ1532"/>
    </row>
    <row r="1533" spans="17:52" x14ac:dyDescent="0.25">
      <c r="Q1533" s="55"/>
      <c r="R1533" s="55"/>
      <c r="S1533" s="57"/>
      <c r="AP1533" s="56"/>
      <c r="AS1533" s="55"/>
      <c r="AX1533"/>
      <c r="AY1533"/>
      <c r="AZ1533"/>
    </row>
    <row r="1534" spans="17:52" x14ac:dyDescent="0.25">
      <c r="Q1534" s="55"/>
      <c r="R1534" s="55"/>
      <c r="S1534" s="57"/>
      <c r="AP1534" s="56"/>
      <c r="AS1534" s="55"/>
      <c r="AX1534"/>
      <c r="AY1534"/>
      <c r="AZ1534"/>
    </row>
    <row r="1535" spans="17:52" x14ac:dyDescent="0.25">
      <c r="Q1535" s="55"/>
      <c r="R1535" s="55"/>
      <c r="S1535" s="57"/>
      <c r="AP1535" s="56"/>
      <c r="AS1535" s="55"/>
      <c r="AX1535"/>
      <c r="AY1535"/>
      <c r="AZ1535"/>
    </row>
    <row r="1536" spans="17:52" x14ac:dyDescent="0.25">
      <c r="Q1536" s="55"/>
      <c r="R1536" s="55"/>
      <c r="S1536" s="57"/>
      <c r="AP1536" s="56"/>
      <c r="AS1536" s="55"/>
      <c r="AX1536"/>
      <c r="AY1536"/>
      <c r="AZ1536"/>
    </row>
    <row r="1537" spans="17:52" x14ac:dyDescent="0.25">
      <c r="Q1537" s="55"/>
      <c r="R1537" s="55"/>
      <c r="S1537" s="57"/>
      <c r="AP1537" s="56"/>
      <c r="AS1537" s="55"/>
      <c r="AX1537"/>
      <c r="AY1537"/>
      <c r="AZ1537"/>
    </row>
    <row r="1538" spans="17:52" x14ac:dyDescent="0.25">
      <c r="Q1538" s="55"/>
      <c r="R1538" s="55"/>
      <c r="S1538" s="57"/>
      <c r="AP1538" s="56"/>
      <c r="AS1538" s="55"/>
      <c r="AX1538"/>
      <c r="AY1538"/>
      <c r="AZ1538"/>
    </row>
    <row r="1539" spans="17:52" x14ac:dyDescent="0.25">
      <c r="Q1539" s="55"/>
      <c r="R1539" s="55"/>
      <c r="S1539" s="57"/>
      <c r="AP1539" s="56"/>
      <c r="AS1539" s="55"/>
      <c r="AX1539"/>
      <c r="AY1539"/>
      <c r="AZ1539"/>
    </row>
    <row r="1540" spans="17:52" x14ac:dyDescent="0.25">
      <c r="Q1540" s="55"/>
      <c r="R1540" s="55"/>
      <c r="S1540" s="57"/>
      <c r="AP1540" s="56"/>
      <c r="AS1540" s="55"/>
      <c r="AX1540"/>
      <c r="AY1540"/>
      <c r="AZ1540"/>
    </row>
    <row r="1541" spans="17:52" x14ac:dyDescent="0.25">
      <c r="Q1541" s="55"/>
      <c r="R1541" s="55"/>
      <c r="S1541" s="57"/>
      <c r="AP1541" s="56"/>
      <c r="AS1541" s="55"/>
      <c r="AX1541"/>
      <c r="AY1541"/>
      <c r="AZ1541"/>
    </row>
    <row r="1542" spans="17:52" x14ac:dyDescent="0.25">
      <c r="Q1542" s="55"/>
      <c r="R1542" s="55"/>
      <c r="S1542" s="57"/>
      <c r="AP1542" s="56"/>
      <c r="AS1542" s="55"/>
      <c r="AX1542"/>
      <c r="AY1542"/>
      <c r="AZ1542"/>
    </row>
    <row r="1543" spans="17:52" x14ac:dyDescent="0.25">
      <c r="Q1543" s="55"/>
      <c r="R1543" s="55"/>
      <c r="S1543" s="57"/>
      <c r="AP1543" s="56"/>
      <c r="AS1543" s="55"/>
      <c r="AX1543"/>
      <c r="AY1543"/>
      <c r="AZ1543"/>
    </row>
    <row r="1544" spans="17:52" x14ac:dyDescent="0.25">
      <c r="Q1544" s="55"/>
      <c r="R1544" s="55"/>
      <c r="S1544" s="57"/>
      <c r="AP1544" s="56"/>
      <c r="AS1544" s="55"/>
      <c r="AX1544"/>
      <c r="AY1544"/>
      <c r="AZ1544"/>
    </row>
    <row r="1545" spans="17:52" x14ac:dyDescent="0.25">
      <c r="Q1545" s="55"/>
      <c r="R1545" s="55"/>
      <c r="S1545" s="57"/>
      <c r="AP1545" s="56"/>
      <c r="AS1545" s="55"/>
      <c r="AX1545"/>
      <c r="AY1545"/>
      <c r="AZ1545"/>
    </row>
    <row r="1546" spans="17:52" x14ac:dyDescent="0.25">
      <c r="Q1546" s="55"/>
      <c r="R1546" s="55"/>
      <c r="S1546" s="57"/>
      <c r="AP1546" s="56"/>
      <c r="AS1546" s="55"/>
      <c r="AX1546"/>
      <c r="AY1546"/>
      <c r="AZ1546"/>
    </row>
    <row r="1547" spans="17:52" x14ac:dyDescent="0.25">
      <c r="Q1547" s="55"/>
      <c r="R1547" s="55"/>
      <c r="S1547" s="57"/>
      <c r="AP1547" s="56"/>
      <c r="AS1547" s="55"/>
      <c r="AX1547"/>
      <c r="AY1547"/>
      <c r="AZ1547"/>
    </row>
    <row r="1548" spans="17:52" x14ac:dyDescent="0.25">
      <c r="Q1548" s="55"/>
      <c r="R1548" s="55"/>
      <c r="S1548" s="57"/>
      <c r="AP1548" s="56"/>
      <c r="AS1548" s="55"/>
      <c r="AX1548"/>
      <c r="AY1548"/>
      <c r="AZ1548"/>
    </row>
    <row r="1549" spans="17:52" x14ac:dyDescent="0.25">
      <c r="Q1549" s="55"/>
      <c r="R1549" s="55"/>
      <c r="S1549" s="57"/>
      <c r="AP1549" s="56"/>
      <c r="AS1549" s="55"/>
      <c r="AX1549"/>
      <c r="AY1549"/>
      <c r="AZ1549"/>
    </row>
    <row r="1550" spans="17:52" x14ac:dyDescent="0.25">
      <c r="Q1550" s="55"/>
      <c r="R1550" s="55"/>
      <c r="S1550" s="57"/>
      <c r="AP1550" s="56"/>
      <c r="AS1550" s="55"/>
      <c r="AX1550"/>
      <c r="AY1550"/>
      <c r="AZ1550"/>
    </row>
    <row r="1551" spans="17:52" x14ac:dyDescent="0.25">
      <c r="Q1551" s="55"/>
      <c r="R1551" s="55"/>
      <c r="S1551" s="57"/>
      <c r="AP1551" s="56"/>
      <c r="AS1551" s="55"/>
      <c r="AX1551"/>
      <c r="AY1551"/>
      <c r="AZ1551"/>
    </row>
    <row r="1552" spans="17:52" x14ac:dyDescent="0.25">
      <c r="Q1552" s="55"/>
      <c r="R1552" s="55"/>
      <c r="S1552" s="57"/>
      <c r="AP1552" s="56"/>
      <c r="AS1552" s="55"/>
      <c r="AX1552"/>
      <c r="AY1552"/>
      <c r="AZ1552"/>
    </row>
    <row r="1553" spans="17:52" x14ac:dyDescent="0.25">
      <c r="Q1553" s="55"/>
      <c r="R1553" s="55"/>
      <c r="S1553" s="57"/>
      <c r="AP1553" s="56"/>
      <c r="AS1553" s="55"/>
      <c r="AX1553"/>
      <c r="AY1553"/>
      <c r="AZ1553"/>
    </row>
    <row r="1554" spans="17:52" x14ac:dyDescent="0.25">
      <c r="Q1554" s="55"/>
      <c r="R1554" s="55"/>
      <c r="S1554" s="57"/>
      <c r="AP1554" s="56"/>
      <c r="AS1554" s="55"/>
      <c r="AX1554"/>
      <c r="AY1554"/>
      <c r="AZ1554"/>
    </row>
    <row r="1555" spans="17:52" x14ac:dyDescent="0.25">
      <c r="Q1555" s="55"/>
      <c r="R1555" s="55"/>
      <c r="S1555" s="57"/>
      <c r="AP1555" s="56"/>
      <c r="AS1555" s="55"/>
      <c r="AX1555"/>
      <c r="AY1555"/>
      <c r="AZ1555"/>
    </row>
    <row r="1556" spans="17:52" x14ac:dyDescent="0.25">
      <c r="Q1556" s="55"/>
      <c r="R1556" s="55"/>
      <c r="S1556" s="57"/>
      <c r="AP1556" s="56"/>
      <c r="AS1556" s="55"/>
      <c r="AX1556"/>
      <c r="AY1556"/>
      <c r="AZ1556"/>
    </row>
    <row r="1557" spans="17:52" x14ac:dyDescent="0.25">
      <c r="Q1557" s="55"/>
      <c r="R1557" s="55"/>
      <c r="S1557" s="57"/>
      <c r="AP1557" s="56"/>
      <c r="AS1557" s="55"/>
      <c r="AX1557"/>
      <c r="AY1557"/>
      <c r="AZ1557"/>
    </row>
    <row r="1558" spans="17:52" x14ac:dyDescent="0.25">
      <c r="Q1558" s="55"/>
      <c r="R1558" s="55"/>
      <c r="S1558" s="57"/>
      <c r="AP1558" s="56"/>
      <c r="AS1558" s="55"/>
      <c r="AX1558"/>
      <c r="AY1558"/>
      <c r="AZ1558"/>
    </row>
    <row r="1559" spans="17:52" x14ac:dyDescent="0.25">
      <c r="Q1559" s="55"/>
      <c r="R1559" s="55"/>
      <c r="S1559" s="57"/>
      <c r="AP1559" s="56"/>
      <c r="AS1559" s="55"/>
      <c r="AX1559"/>
      <c r="AY1559"/>
      <c r="AZ1559"/>
    </row>
    <row r="1560" spans="17:52" x14ac:dyDescent="0.25">
      <c r="Q1560" s="55"/>
      <c r="R1560" s="55"/>
      <c r="S1560" s="57"/>
      <c r="AP1560" s="56"/>
      <c r="AS1560" s="55"/>
      <c r="AX1560"/>
      <c r="AY1560"/>
      <c r="AZ1560"/>
    </row>
    <row r="1561" spans="17:52" x14ac:dyDescent="0.25">
      <c r="Q1561" s="55"/>
      <c r="R1561" s="55"/>
      <c r="S1561" s="57"/>
      <c r="AP1561" s="56"/>
      <c r="AS1561" s="55"/>
      <c r="AX1561"/>
      <c r="AY1561"/>
      <c r="AZ1561"/>
    </row>
    <row r="1562" spans="17:52" x14ac:dyDescent="0.25">
      <c r="Q1562" s="55"/>
      <c r="R1562" s="55"/>
      <c r="S1562" s="57"/>
      <c r="AP1562" s="56"/>
      <c r="AS1562" s="55"/>
      <c r="AX1562"/>
      <c r="AY1562"/>
      <c r="AZ1562"/>
    </row>
    <row r="1563" spans="17:52" x14ac:dyDescent="0.25">
      <c r="Q1563" s="55"/>
      <c r="R1563" s="55"/>
      <c r="S1563" s="57"/>
      <c r="AP1563" s="56"/>
      <c r="AS1563" s="55"/>
      <c r="AX1563"/>
      <c r="AY1563"/>
      <c r="AZ1563"/>
    </row>
    <row r="1564" spans="17:52" x14ac:dyDescent="0.25">
      <c r="Q1564" s="55"/>
      <c r="R1564" s="55"/>
      <c r="S1564" s="57"/>
      <c r="AP1564" s="56"/>
      <c r="AS1564" s="55"/>
      <c r="AX1564"/>
      <c r="AY1564"/>
      <c r="AZ1564"/>
    </row>
    <row r="1565" spans="17:52" x14ac:dyDescent="0.25">
      <c r="Q1565" s="55"/>
      <c r="R1565" s="55"/>
      <c r="S1565" s="57"/>
      <c r="AP1565" s="56"/>
      <c r="AS1565" s="55"/>
      <c r="AX1565"/>
      <c r="AY1565"/>
      <c r="AZ1565"/>
    </row>
    <row r="1566" spans="17:52" x14ac:dyDescent="0.25">
      <c r="Q1566" s="55"/>
      <c r="R1566" s="55"/>
      <c r="S1566" s="57"/>
      <c r="AP1566" s="56"/>
      <c r="AS1566" s="55"/>
      <c r="AX1566"/>
      <c r="AY1566"/>
      <c r="AZ1566"/>
    </row>
    <row r="1567" spans="17:52" x14ac:dyDescent="0.25">
      <c r="Q1567" s="55"/>
      <c r="R1567" s="55"/>
      <c r="S1567" s="57"/>
      <c r="AP1567" s="56"/>
      <c r="AS1567" s="55"/>
      <c r="AX1567"/>
      <c r="AY1567"/>
      <c r="AZ1567"/>
    </row>
    <row r="1568" spans="17:52" x14ac:dyDescent="0.25">
      <c r="Q1568" s="55"/>
      <c r="R1568" s="55"/>
      <c r="S1568" s="57"/>
      <c r="AP1568" s="56"/>
      <c r="AS1568" s="55"/>
      <c r="AX1568"/>
      <c r="AY1568"/>
      <c r="AZ1568"/>
    </row>
    <row r="1569" spans="17:52" x14ac:dyDescent="0.25">
      <c r="Q1569" s="55"/>
      <c r="R1569" s="55"/>
      <c r="S1569" s="57"/>
      <c r="AP1569" s="56"/>
      <c r="AS1569" s="55"/>
      <c r="AX1569"/>
      <c r="AY1569"/>
      <c r="AZ1569"/>
    </row>
    <row r="1570" spans="17:52" x14ac:dyDescent="0.25">
      <c r="Q1570" s="55"/>
      <c r="R1570" s="55"/>
      <c r="S1570" s="57"/>
      <c r="AP1570" s="56"/>
      <c r="AS1570" s="55"/>
      <c r="AX1570"/>
      <c r="AY1570"/>
      <c r="AZ1570"/>
    </row>
    <row r="1571" spans="17:52" x14ac:dyDescent="0.25">
      <c r="Q1571" s="55"/>
      <c r="R1571" s="55"/>
      <c r="S1571" s="57"/>
      <c r="AP1571" s="56"/>
      <c r="AS1571" s="55"/>
      <c r="AX1571"/>
      <c r="AY1571"/>
      <c r="AZ1571"/>
    </row>
    <row r="1572" spans="17:52" x14ac:dyDescent="0.25">
      <c r="Q1572" s="55"/>
      <c r="R1572" s="55"/>
      <c r="S1572" s="57"/>
      <c r="AP1572" s="56"/>
      <c r="AS1572" s="55"/>
      <c r="AX1572"/>
      <c r="AY1572"/>
      <c r="AZ1572"/>
    </row>
    <row r="1573" spans="17:52" x14ac:dyDescent="0.25">
      <c r="Q1573" s="55"/>
      <c r="R1573" s="55"/>
      <c r="S1573" s="57"/>
      <c r="AP1573" s="56"/>
      <c r="AS1573" s="55"/>
      <c r="AX1573"/>
      <c r="AY1573"/>
      <c r="AZ1573"/>
    </row>
    <row r="1574" spans="17:52" x14ac:dyDescent="0.25">
      <c r="Q1574" s="55"/>
      <c r="R1574" s="55"/>
      <c r="S1574" s="57"/>
      <c r="AP1574" s="56"/>
      <c r="AS1574" s="55"/>
      <c r="AX1574"/>
      <c r="AY1574"/>
      <c r="AZ1574"/>
    </row>
    <row r="1575" spans="17:52" x14ac:dyDescent="0.25">
      <c r="Q1575" s="55"/>
      <c r="R1575" s="55"/>
      <c r="S1575" s="57"/>
      <c r="AP1575" s="56"/>
      <c r="AS1575" s="55"/>
      <c r="AX1575"/>
      <c r="AY1575"/>
      <c r="AZ1575"/>
    </row>
    <row r="1576" spans="17:52" x14ac:dyDescent="0.25">
      <c r="Q1576" s="55"/>
      <c r="R1576" s="55"/>
      <c r="S1576" s="57"/>
      <c r="AP1576" s="56"/>
      <c r="AS1576" s="55"/>
      <c r="AX1576"/>
      <c r="AY1576"/>
      <c r="AZ1576"/>
    </row>
    <row r="1577" spans="17:52" x14ac:dyDescent="0.25">
      <c r="Q1577" s="55"/>
      <c r="R1577" s="55"/>
      <c r="S1577" s="57"/>
      <c r="AP1577" s="56"/>
      <c r="AS1577" s="55"/>
      <c r="AX1577"/>
      <c r="AY1577"/>
      <c r="AZ1577"/>
    </row>
    <row r="1578" spans="17:52" x14ac:dyDescent="0.25">
      <c r="Q1578" s="55"/>
      <c r="R1578" s="55"/>
      <c r="S1578" s="57"/>
      <c r="AP1578" s="56"/>
      <c r="AS1578" s="55"/>
      <c r="AX1578"/>
      <c r="AY1578"/>
      <c r="AZ1578"/>
    </row>
    <row r="1579" spans="17:52" x14ac:dyDescent="0.25">
      <c r="Q1579" s="55"/>
      <c r="R1579" s="55"/>
      <c r="S1579" s="57"/>
      <c r="AP1579" s="56"/>
      <c r="AS1579" s="55"/>
      <c r="AX1579"/>
      <c r="AY1579"/>
      <c r="AZ1579"/>
    </row>
    <row r="1580" spans="17:52" x14ac:dyDescent="0.25">
      <c r="Q1580" s="55"/>
      <c r="R1580" s="55"/>
      <c r="S1580" s="57"/>
      <c r="AP1580" s="56"/>
      <c r="AS1580" s="55"/>
      <c r="AX1580"/>
      <c r="AY1580"/>
      <c r="AZ1580"/>
    </row>
    <row r="1581" spans="17:52" x14ac:dyDescent="0.25">
      <c r="Q1581" s="55"/>
      <c r="R1581" s="55"/>
      <c r="S1581" s="57"/>
      <c r="AP1581" s="56"/>
      <c r="AS1581" s="55"/>
      <c r="AX1581"/>
      <c r="AY1581"/>
      <c r="AZ1581"/>
    </row>
    <row r="1582" spans="17:52" x14ac:dyDescent="0.25">
      <c r="Q1582" s="55"/>
      <c r="R1582" s="55"/>
      <c r="S1582" s="57"/>
      <c r="AP1582" s="56"/>
      <c r="AS1582" s="55"/>
      <c r="AX1582"/>
      <c r="AY1582"/>
      <c r="AZ1582"/>
    </row>
    <row r="1583" spans="17:52" x14ac:dyDescent="0.25">
      <c r="Q1583" s="55"/>
      <c r="R1583" s="55"/>
      <c r="S1583" s="57"/>
      <c r="AP1583" s="56"/>
      <c r="AS1583" s="55"/>
      <c r="AX1583"/>
      <c r="AY1583"/>
      <c r="AZ1583"/>
    </row>
    <row r="1584" spans="17:52" x14ac:dyDescent="0.25">
      <c r="Q1584" s="55"/>
      <c r="R1584" s="55"/>
      <c r="S1584" s="57"/>
      <c r="AP1584" s="56"/>
      <c r="AS1584" s="55"/>
      <c r="AX1584"/>
      <c r="AY1584"/>
      <c r="AZ1584"/>
    </row>
    <row r="1585" spans="17:52" x14ac:dyDescent="0.25">
      <c r="Q1585" s="55"/>
      <c r="R1585" s="55"/>
      <c r="S1585" s="57"/>
      <c r="AP1585" s="56"/>
      <c r="AS1585" s="55"/>
      <c r="AX1585"/>
      <c r="AY1585"/>
      <c r="AZ1585"/>
    </row>
    <row r="1586" spans="17:52" x14ac:dyDescent="0.25">
      <c r="Q1586" s="55"/>
      <c r="R1586" s="55"/>
      <c r="S1586" s="57"/>
      <c r="AP1586" s="56"/>
      <c r="AS1586" s="55"/>
      <c r="AX1586"/>
      <c r="AY1586"/>
      <c r="AZ1586"/>
    </row>
    <row r="1587" spans="17:52" x14ac:dyDescent="0.25">
      <c r="Q1587" s="55"/>
      <c r="R1587" s="55"/>
      <c r="S1587" s="57"/>
      <c r="AP1587" s="56"/>
      <c r="AS1587" s="55"/>
      <c r="AX1587"/>
      <c r="AY1587"/>
      <c r="AZ1587"/>
    </row>
    <row r="1588" spans="17:52" x14ac:dyDescent="0.25">
      <c r="Q1588" s="55"/>
      <c r="R1588" s="55"/>
      <c r="S1588" s="57"/>
      <c r="AP1588" s="56"/>
      <c r="AS1588" s="55"/>
      <c r="AX1588"/>
      <c r="AY1588"/>
      <c r="AZ1588"/>
    </row>
    <row r="1589" spans="17:52" x14ac:dyDescent="0.25">
      <c r="Q1589" s="55"/>
      <c r="R1589" s="55"/>
      <c r="S1589" s="57"/>
      <c r="AP1589" s="56"/>
      <c r="AS1589" s="55"/>
      <c r="AX1589"/>
      <c r="AY1589"/>
      <c r="AZ1589"/>
    </row>
    <row r="1590" spans="17:52" x14ac:dyDescent="0.25">
      <c r="Q1590" s="55"/>
      <c r="R1590" s="55"/>
      <c r="S1590" s="57"/>
      <c r="AP1590" s="56"/>
      <c r="AS1590" s="55"/>
      <c r="AX1590"/>
      <c r="AY1590"/>
      <c r="AZ1590"/>
    </row>
    <row r="1591" spans="17:52" x14ac:dyDescent="0.25">
      <c r="Q1591" s="55"/>
      <c r="R1591" s="55"/>
      <c r="S1591" s="57"/>
      <c r="AP1591" s="56"/>
      <c r="AS1591" s="55"/>
      <c r="AX1591"/>
      <c r="AY1591"/>
      <c r="AZ1591"/>
    </row>
    <row r="1592" spans="17:52" x14ac:dyDescent="0.25">
      <c r="Q1592" s="55"/>
      <c r="R1592" s="55"/>
      <c r="S1592" s="57"/>
      <c r="AP1592" s="56"/>
      <c r="AS1592" s="55"/>
      <c r="AX1592"/>
      <c r="AY1592"/>
      <c r="AZ1592"/>
    </row>
    <row r="1593" spans="17:52" x14ac:dyDescent="0.25">
      <c r="Q1593" s="55"/>
      <c r="R1593" s="55"/>
      <c r="S1593" s="57"/>
      <c r="AP1593" s="56"/>
      <c r="AS1593" s="55"/>
      <c r="AX1593"/>
      <c r="AY1593"/>
      <c r="AZ1593"/>
    </row>
    <row r="1594" spans="17:52" x14ac:dyDescent="0.25">
      <c r="Q1594" s="55"/>
      <c r="R1594" s="55"/>
      <c r="S1594" s="57"/>
      <c r="AP1594" s="56"/>
      <c r="AS1594" s="55"/>
      <c r="AX1594"/>
      <c r="AY1594"/>
      <c r="AZ1594"/>
    </row>
    <row r="1595" spans="17:52" x14ac:dyDescent="0.25">
      <c r="Q1595" s="55"/>
      <c r="R1595" s="55"/>
      <c r="S1595" s="57"/>
      <c r="AP1595" s="56"/>
      <c r="AS1595" s="55"/>
      <c r="AX1595"/>
      <c r="AY1595"/>
      <c r="AZ1595"/>
    </row>
    <row r="1596" spans="17:52" x14ac:dyDescent="0.25">
      <c r="Q1596" s="55"/>
      <c r="R1596" s="55"/>
      <c r="S1596" s="57"/>
      <c r="AP1596" s="56"/>
      <c r="AS1596" s="55"/>
      <c r="AX1596"/>
      <c r="AY1596"/>
      <c r="AZ1596"/>
    </row>
    <row r="1597" spans="17:52" x14ac:dyDescent="0.25">
      <c r="Q1597" s="55"/>
      <c r="R1597" s="55"/>
      <c r="S1597" s="57"/>
      <c r="AP1597" s="56"/>
      <c r="AS1597" s="55"/>
      <c r="AX1597"/>
      <c r="AY1597"/>
      <c r="AZ1597"/>
    </row>
    <row r="1598" spans="17:52" x14ac:dyDescent="0.25">
      <c r="Q1598" s="55"/>
      <c r="R1598" s="55"/>
      <c r="S1598" s="57"/>
      <c r="AP1598" s="56"/>
      <c r="AS1598" s="55"/>
      <c r="AX1598"/>
      <c r="AY1598"/>
      <c r="AZ1598"/>
    </row>
    <row r="1599" spans="17:52" x14ac:dyDescent="0.25">
      <c r="Q1599" s="55"/>
      <c r="R1599" s="55"/>
      <c r="S1599" s="57"/>
      <c r="AP1599" s="56"/>
      <c r="AS1599" s="55"/>
      <c r="AX1599"/>
      <c r="AY1599"/>
      <c r="AZ1599"/>
    </row>
    <row r="1600" spans="17:52" x14ac:dyDescent="0.25">
      <c r="Q1600" s="55"/>
      <c r="R1600" s="55"/>
      <c r="S1600" s="57"/>
      <c r="AP1600" s="56"/>
      <c r="AS1600" s="55"/>
      <c r="AX1600"/>
      <c r="AY1600"/>
      <c r="AZ1600"/>
    </row>
    <row r="1601" spans="17:52" x14ac:dyDescent="0.25">
      <c r="Q1601" s="55"/>
      <c r="R1601" s="55"/>
      <c r="S1601" s="57"/>
      <c r="AP1601" s="56"/>
      <c r="AS1601" s="55"/>
      <c r="AX1601"/>
      <c r="AY1601"/>
      <c r="AZ1601"/>
    </row>
    <row r="1602" spans="17:52" x14ac:dyDescent="0.25">
      <c r="Q1602" s="55"/>
      <c r="R1602" s="55"/>
      <c r="S1602" s="57"/>
      <c r="AP1602" s="56"/>
      <c r="AS1602" s="55"/>
      <c r="AX1602"/>
      <c r="AY1602"/>
      <c r="AZ1602"/>
    </row>
    <row r="1603" spans="17:52" x14ac:dyDescent="0.25">
      <c r="Q1603" s="55"/>
      <c r="R1603" s="55"/>
      <c r="S1603" s="57"/>
      <c r="AP1603" s="56"/>
      <c r="AS1603" s="55"/>
      <c r="AX1603"/>
      <c r="AY1603"/>
      <c r="AZ1603"/>
    </row>
    <row r="1604" spans="17:52" x14ac:dyDescent="0.25">
      <c r="Q1604" s="55"/>
      <c r="R1604" s="55"/>
      <c r="S1604" s="57"/>
      <c r="AP1604" s="56"/>
      <c r="AS1604" s="55"/>
      <c r="AX1604"/>
      <c r="AY1604"/>
      <c r="AZ1604"/>
    </row>
    <row r="1605" spans="17:52" x14ac:dyDescent="0.25">
      <c r="Q1605" s="55"/>
      <c r="R1605" s="55"/>
      <c r="S1605" s="57"/>
      <c r="AP1605" s="56"/>
      <c r="AS1605" s="55"/>
      <c r="AX1605"/>
      <c r="AY1605"/>
      <c r="AZ1605"/>
    </row>
    <row r="1606" spans="17:52" x14ac:dyDescent="0.25">
      <c r="Q1606" s="55"/>
      <c r="R1606" s="55"/>
      <c r="S1606" s="57"/>
      <c r="AP1606" s="56"/>
      <c r="AS1606" s="55"/>
      <c r="AX1606"/>
      <c r="AY1606"/>
      <c r="AZ1606"/>
    </row>
    <row r="1607" spans="17:52" x14ac:dyDescent="0.25">
      <c r="Q1607" s="55"/>
      <c r="R1607" s="55"/>
      <c r="S1607" s="57"/>
      <c r="AP1607" s="56"/>
      <c r="AS1607" s="55"/>
      <c r="AX1607"/>
      <c r="AY1607"/>
      <c r="AZ1607"/>
    </row>
    <row r="1608" spans="17:52" x14ac:dyDescent="0.25">
      <c r="Q1608" s="55"/>
      <c r="R1608" s="55"/>
      <c r="S1608" s="57"/>
      <c r="AP1608" s="56"/>
      <c r="AS1608" s="55"/>
      <c r="AX1608"/>
      <c r="AY1608"/>
      <c r="AZ1608"/>
    </row>
    <row r="1609" spans="17:52" x14ac:dyDescent="0.25">
      <c r="Q1609" s="55"/>
      <c r="R1609" s="55"/>
      <c r="S1609" s="57"/>
      <c r="AP1609" s="56"/>
      <c r="AS1609" s="55"/>
      <c r="AX1609"/>
      <c r="AY1609"/>
      <c r="AZ1609"/>
    </row>
    <row r="1610" spans="17:52" x14ac:dyDescent="0.25">
      <c r="Q1610" s="55"/>
      <c r="R1610" s="55"/>
      <c r="S1610" s="57"/>
      <c r="AP1610" s="56"/>
      <c r="AS1610" s="55"/>
      <c r="AX1610"/>
      <c r="AY1610"/>
      <c r="AZ1610"/>
    </row>
    <row r="1611" spans="17:52" x14ac:dyDescent="0.25">
      <c r="Q1611" s="55"/>
      <c r="R1611" s="55"/>
      <c r="S1611" s="57"/>
      <c r="AP1611" s="56"/>
      <c r="AS1611" s="55"/>
      <c r="AX1611"/>
      <c r="AY1611"/>
      <c r="AZ1611"/>
    </row>
    <row r="1612" spans="17:52" x14ac:dyDescent="0.25">
      <c r="Q1612" s="55"/>
      <c r="R1612" s="55"/>
      <c r="S1612" s="57"/>
      <c r="AP1612" s="56"/>
      <c r="AS1612" s="55"/>
      <c r="AX1612"/>
      <c r="AY1612"/>
      <c r="AZ1612"/>
    </row>
    <row r="1613" spans="17:52" x14ac:dyDescent="0.25">
      <c r="Q1613" s="55"/>
      <c r="R1613" s="55"/>
      <c r="S1613" s="57"/>
      <c r="AP1613" s="56"/>
      <c r="AS1613" s="55"/>
      <c r="AX1613"/>
      <c r="AY1613"/>
      <c r="AZ1613"/>
    </row>
    <row r="1614" spans="17:52" x14ac:dyDescent="0.25">
      <c r="Q1614" s="55"/>
      <c r="R1614" s="55"/>
      <c r="S1614" s="57"/>
      <c r="AP1614" s="56"/>
      <c r="AS1614" s="55"/>
      <c r="AX1614"/>
      <c r="AY1614"/>
      <c r="AZ1614"/>
    </row>
    <row r="1615" spans="17:52" x14ac:dyDescent="0.25">
      <c r="Q1615" s="55"/>
      <c r="R1615" s="55"/>
      <c r="S1615" s="57"/>
      <c r="AP1615" s="56"/>
      <c r="AS1615" s="55"/>
      <c r="AX1615"/>
      <c r="AY1615"/>
      <c r="AZ1615"/>
    </row>
    <row r="1616" spans="17:52" x14ac:dyDescent="0.25">
      <c r="Q1616" s="55"/>
      <c r="R1616" s="55"/>
      <c r="S1616" s="57"/>
      <c r="AP1616" s="56"/>
      <c r="AS1616" s="55"/>
      <c r="AX1616"/>
      <c r="AY1616"/>
      <c r="AZ1616"/>
    </row>
    <row r="1617" spans="17:52" x14ac:dyDescent="0.25">
      <c r="Q1617" s="55"/>
      <c r="R1617" s="55"/>
      <c r="S1617" s="57"/>
      <c r="AP1617" s="56"/>
      <c r="AS1617" s="55"/>
      <c r="AX1617"/>
      <c r="AY1617"/>
      <c r="AZ1617"/>
    </row>
    <row r="1618" spans="17:52" x14ac:dyDescent="0.25">
      <c r="Q1618" s="55"/>
      <c r="R1618" s="55"/>
      <c r="S1618" s="57"/>
      <c r="AP1618" s="56"/>
      <c r="AS1618" s="55"/>
      <c r="AX1618"/>
      <c r="AY1618"/>
      <c r="AZ1618"/>
    </row>
    <row r="1619" spans="17:52" x14ac:dyDescent="0.25">
      <c r="Q1619" s="55"/>
      <c r="R1619" s="55"/>
      <c r="S1619" s="57"/>
      <c r="AP1619" s="56"/>
      <c r="AS1619" s="55"/>
      <c r="AX1619"/>
      <c r="AY1619"/>
      <c r="AZ1619"/>
    </row>
    <row r="1620" spans="17:52" x14ac:dyDescent="0.25">
      <c r="Q1620" s="55"/>
      <c r="R1620" s="55"/>
      <c r="S1620" s="57"/>
      <c r="AP1620" s="56"/>
      <c r="AS1620" s="55"/>
      <c r="AX1620"/>
      <c r="AY1620"/>
      <c r="AZ1620"/>
    </row>
    <row r="1621" spans="17:52" x14ac:dyDescent="0.25">
      <c r="Q1621" s="55"/>
      <c r="R1621" s="55"/>
      <c r="S1621" s="57"/>
      <c r="AP1621" s="56"/>
      <c r="AS1621" s="55"/>
      <c r="AX1621"/>
      <c r="AY1621"/>
      <c r="AZ1621"/>
    </row>
    <row r="1622" spans="17:52" x14ac:dyDescent="0.25">
      <c r="Q1622" s="55"/>
      <c r="R1622" s="55"/>
      <c r="S1622" s="57"/>
      <c r="AP1622" s="56"/>
      <c r="AS1622" s="55"/>
      <c r="AX1622"/>
      <c r="AY1622"/>
      <c r="AZ1622"/>
    </row>
    <row r="1623" spans="17:52" x14ac:dyDescent="0.25">
      <c r="Q1623" s="55"/>
      <c r="R1623" s="55"/>
      <c r="S1623" s="57"/>
      <c r="AP1623" s="56"/>
      <c r="AS1623" s="55"/>
      <c r="AX1623"/>
      <c r="AY1623"/>
      <c r="AZ1623"/>
    </row>
    <row r="1624" spans="17:52" x14ac:dyDescent="0.25">
      <c r="Q1624" s="55"/>
      <c r="R1624" s="55"/>
      <c r="S1624" s="57"/>
      <c r="AP1624" s="56"/>
      <c r="AS1624" s="55"/>
      <c r="AX1624"/>
      <c r="AY1624"/>
      <c r="AZ1624"/>
    </row>
    <row r="1625" spans="17:52" x14ac:dyDescent="0.25">
      <c r="Q1625" s="55"/>
      <c r="R1625" s="55"/>
      <c r="S1625" s="57"/>
      <c r="AP1625" s="56"/>
      <c r="AS1625" s="55"/>
      <c r="AX1625"/>
      <c r="AY1625"/>
      <c r="AZ1625"/>
    </row>
    <row r="1626" spans="17:52" x14ac:dyDescent="0.25">
      <c r="Q1626" s="55"/>
      <c r="R1626" s="55"/>
      <c r="S1626" s="57"/>
      <c r="AP1626" s="56"/>
      <c r="AS1626" s="55"/>
      <c r="AX1626"/>
      <c r="AY1626"/>
      <c r="AZ1626"/>
    </row>
    <row r="1627" spans="17:52" x14ac:dyDescent="0.25">
      <c r="Q1627" s="55"/>
      <c r="R1627" s="55"/>
      <c r="S1627" s="57"/>
      <c r="AP1627" s="56"/>
      <c r="AS1627" s="55"/>
      <c r="AX1627"/>
      <c r="AY1627"/>
      <c r="AZ1627"/>
    </row>
    <row r="1628" spans="17:52" x14ac:dyDescent="0.25">
      <c r="Q1628" s="55"/>
      <c r="R1628" s="55"/>
      <c r="S1628" s="57"/>
      <c r="AP1628" s="56"/>
      <c r="AS1628" s="55"/>
      <c r="AX1628"/>
      <c r="AY1628"/>
      <c r="AZ1628"/>
    </row>
    <row r="1629" spans="17:52" x14ac:dyDescent="0.25">
      <c r="Q1629" s="55"/>
      <c r="R1629" s="55"/>
      <c r="S1629" s="57"/>
      <c r="AP1629" s="56"/>
      <c r="AS1629" s="55"/>
      <c r="AX1629"/>
      <c r="AY1629"/>
      <c r="AZ1629"/>
    </row>
    <row r="1630" spans="17:52" x14ac:dyDescent="0.25">
      <c r="Q1630" s="55"/>
      <c r="R1630" s="55"/>
      <c r="S1630" s="57"/>
      <c r="AP1630" s="56"/>
      <c r="AS1630" s="55"/>
      <c r="AX1630"/>
      <c r="AY1630"/>
      <c r="AZ1630"/>
    </row>
    <row r="1631" spans="17:52" x14ac:dyDescent="0.25">
      <c r="Q1631" s="55"/>
      <c r="R1631" s="55"/>
      <c r="S1631" s="57"/>
      <c r="AP1631" s="56"/>
      <c r="AS1631" s="55"/>
      <c r="AX1631"/>
      <c r="AY1631"/>
      <c r="AZ1631"/>
    </row>
    <row r="1632" spans="17:52" x14ac:dyDescent="0.25">
      <c r="Q1632" s="55"/>
      <c r="R1632" s="55"/>
      <c r="S1632" s="57"/>
      <c r="AP1632" s="56"/>
      <c r="AS1632" s="55"/>
      <c r="AX1632"/>
      <c r="AY1632"/>
      <c r="AZ1632"/>
    </row>
    <row r="1633" spans="17:52" x14ac:dyDescent="0.25">
      <c r="Q1633" s="55"/>
      <c r="R1633" s="55"/>
      <c r="S1633" s="57"/>
      <c r="AP1633" s="56"/>
      <c r="AS1633" s="55"/>
      <c r="AX1633"/>
      <c r="AY1633"/>
      <c r="AZ1633"/>
    </row>
    <row r="1634" spans="17:52" x14ac:dyDescent="0.25">
      <c r="Q1634" s="55"/>
      <c r="R1634" s="55"/>
      <c r="S1634" s="57"/>
      <c r="AP1634" s="56"/>
      <c r="AS1634" s="55"/>
      <c r="AX1634"/>
      <c r="AY1634"/>
      <c r="AZ1634"/>
    </row>
    <row r="1635" spans="17:52" x14ac:dyDescent="0.25">
      <c r="Q1635" s="55"/>
      <c r="R1635" s="55"/>
      <c r="S1635" s="57"/>
      <c r="AP1635" s="56"/>
      <c r="AS1635" s="55"/>
      <c r="AX1635"/>
      <c r="AY1635"/>
      <c r="AZ1635"/>
    </row>
    <row r="1636" spans="17:52" x14ac:dyDescent="0.25">
      <c r="Q1636" s="55"/>
      <c r="R1636" s="55"/>
      <c r="S1636" s="57"/>
      <c r="AP1636" s="56"/>
      <c r="AS1636" s="55"/>
      <c r="AX1636"/>
      <c r="AY1636"/>
      <c r="AZ1636"/>
    </row>
    <row r="1637" spans="17:52" x14ac:dyDescent="0.25">
      <c r="Q1637" s="55"/>
      <c r="R1637" s="55"/>
      <c r="S1637" s="57"/>
      <c r="AP1637" s="56"/>
      <c r="AS1637" s="55"/>
      <c r="AX1637"/>
      <c r="AY1637"/>
      <c r="AZ1637"/>
    </row>
    <row r="1638" spans="17:52" x14ac:dyDescent="0.25">
      <c r="Q1638" s="55"/>
      <c r="R1638" s="55"/>
      <c r="S1638" s="57"/>
      <c r="AP1638" s="56"/>
      <c r="AS1638" s="55"/>
      <c r="AX1638"/>
      <c r="AY1638"/>
      <c r="AZ1638"/>
    </row>
    <row r="1639" spans="17:52" x14ac:dyDescent="0.25">
      <c r="Q1639" s="55"/>
      <c r="R1639" s="55"/>
      <c r="S1639" s="57"/>
      <c r="AP1639" s="56"/>
      <c r="AS1639" s="55"/>
      <c r="AX1639"/>
      <c r="AY1639"/>
      <c r="AZ1639"/>
    </row>
    <row r="1640" spans="17:52" x14ac:dyDescent="0.25">
      <c r="Q1640" s="55"/>
      <c r="R1640" s="55"/>
      <c r="S1640" s="57"/>
      <c r="AP1640" s="56"/>
      <c r="AS1640" s="55"/>
      <c r="AX1640"/>
      <c r="AY1640"/>
      <c r="AZ1640"/>
    </row>
    <row r="1641" spans="17:52" x14ac:dyDescent="0.25">
      <c r="Q1641" s="55"/>
      <c r="R1641" s="55"/>
      <c r="S1641" s="57"/>
      <c r="AP1641" s="56"/>
      <c r="AS1641" s="55"/>
      <c r="AX1641"/>
      <c r="AY1641"/>
      <c r="AZ1641"/>
    </row>
    <row r="1642" spans="17:52" x14ac:dyDescent="0.25">
      <c r="Q1642" s="55"/>
      <c r="R1642" s="55"/>
      <c r="S1642" s="57"/>
      <c r="AP1642" s="56"/>
      <c r="AS1642" s="55"/>
      <c r="AX1642"/>
      <c r="AY1642"/>
      <c r="AZ1642"/>
    </row>
    <row r="1643" spans="17:52" x14ac:dyDescent="0.25">
      <c r="Q1643" s="55"/>
      <c r="R1643" s="55"/>
      <c r="S1643" s="57"/>
      <c r="AP1643" s="56"/>
      <c r="AS1643" s="55"/>
      <c r="AX1643"/>
      <c r="AY1643"/>
      <c r="AZ1643"/>
    </row>
    <row r="1644" spans="17:52" x14ac:dyDescent="0.25">
      <c r="Q1644" s="55"/>
      <c r="R1644" s="55"/>
      <c r="S1644" s="57"/>
      <c r="AP1644" s="56"/>
      <c r="AS1644" s="55"/>
      <c r="AX1644"/>
      <c r="AY1644"/>
      <c r="AZ1644"/>
    </row>
    <row r="1645" spans="17:52" x14ac:dyDescent="0.25">
      <c r="Q1645" s="55"/>
      <c r="R1645" s="55"/>
      <c r="S1645" s="57"/>
      <c r="AP1645" s="56"/>
      <c r="AS1645" s="55"/>
      <c r="AX1645"/>
      <c r="AY1645"/>
      <c r="AZ1645"/>
    </row>
    <row r="1646" spans="17:52" x14ac:dyDescent="0.25">
      <c r="Q1646" s="55"/>
      <c r="R1646" s="55"/>
      <c r="S1646" s="57"/>
      <c r="AP1646" s="56"/>
      <c r="AS1646" s="55"/>
      <c r="AX1646"/>
      <c r="AY1646"/>
      <c r="AZ1646"/>
    </row>
    <row r="1647" spans="17:52" x14ac:dyDescent="0.25">
      <c r="Q1647" s="55"/>
      <c r="R1647" s="55"/>
      <c r="S1647" s="57"/>
      <c r="AP1647" s="56"/>
      <c r="AS1647" s="55"/>
      <c r="AX1647"/>
      <c r="AY1647"/>
      <c r="AZ1647"/>
    </row>
    <row r="1648" spans="17:52" x14ac:dyDescent="0.25">
      <c r="Q1648" s="55"/>
      <c r="R1648" s="55"/>
      <c r="S1648" s="57"/>
      <c r="AP1648" s="56"/>
      <c r="AS1648" s="55"/>
      <c r="AX1648"/>
      <c r="AY1648"/>
      <c r="AZ1648"/>
    </row>
    <row r="1649" spans="17:52" x14ac:dyDescent="0.25">
      <c r="Q1649" s="55"/>
      <c r="R1649" s="55"/>
      <c r="S1649" s="57"/>
      <c r="AP1649" s="56"/>
      <c r="AS1649" s="55"/>
      <c r="AX1649"/>
      <c r="AY1649"/>
      <c r="AZ1649"/>
    </row>
    <row r="1650" spans="17:52" x14ac:dyDescent="0.25">
      <c r="Q1650" s="55"/>
      <c r="R1650" s="55"/>
      <c r="S1650" s="57"/>
      <c r="AP1650" s="56"/>
      <c r="AS1650" s="55"/>
      <c r="AX1650"/>
      <c r="AY1650"/>
      <c r="AZ1650"/>
    </row>
    <row r="1651" spans="17:52" x14ac:dyDescent="0.25">
      <c r="Q1651" s="55"/>
      <c r="R1651" s="55"/>
      <c r="S1651" s="57"/>
      <c r="AP1651" s="56"/>
      <c r="AS1651" s="55"/>
      <c r="AX1651"/>
      <c r="AY1651"/>
      <c r="AZ1651"/>
    </row>
    <row r="1652" spans="17:52" x14ac:dyDescent="0.25">
      <c r="Q1652" s="55"/>
      <c r="R1652" s="55"/>
      <c r="S1652" s="57"/>
      <c r="AP1652" s="56"/>
      <c r="AS1652" s="55"/>
      <c r="AX1652"/>
      <c r="AY1652"/>
      <c r="AZ1652"/>
    </row>
    <row r="1653" spans="17:52" x14ac:dyDescent="0.25">
      <c r="Q1653" s="55"/>
      <c r="R1653" s="55"/>
      <c r="S1653" s="57"/>
      <c r="AP1653" s="56"/>
      <c r="AS1653" s="55"/>
      <c r="AX1653"/>
      <c r="AY1653"/>
      <c r="AZ1653"/>
    </row>
    <row r="1654" spans="17:52" x14ac:dyDescent="0.25">
      <c r="Q1654" s="55"/>
      <c r="R1654" s="55"/>
      <c r="S1654" s="57"/>
      <c r="AP1654" s="56"/>
      <c r="AS1654" s="55"/>
      <c r="AX1654"/>
      <c r="AY1654"/>
      <c r="AZ1654"/>
    </row>
    <row r="1655" spans="17:52" x14ac:dyDescent="0.25">
      <c r="Q1655" s="55"/>
      <c r="R1655" s="55"/>
      <c r="S1655" s="57"/>
      <c r="AP1655" s="56"/>
      <c r="AS1655" s="55"/>
      <c r="AX1655"/>
      <c r="AY1655"/>
      <c r="AZ1655"/>
    </row>
    <row r="1656" spans="17:52" x14ac:dyDescent="0.25">
      <c r="Q1656" s="55"/>
      <c r="R1656" s="55"/>
      <c r="S1656" s="57"/>
      <c r="AP1656" s="56"/>
      <c r="AS1656" s="55"/>
      <c r="AX1656"/>
      <c r="AY1656"/>
      <c r="AZ1656"/>
    </row>
    <row r="1657" spans="17:52" x14ac:dyDescent="0.25">
      <c r="Q1657" s="55"/>
      <c r="R1657" s="55"/>
      <c r="S1657" s="57"/>
      <c r="AP1657" s="56"/>
      <c r="AS1657" s="55"/>
      <c r="AX1657"/>
      <c r="AY1657"/>
      <c r="AZ1657"/>
    </row>
    <row r="1658" spans="17:52" x14ac:dyDescent="0.25">
      <c r="Q1658" s="55"/>
      <c r="R1658" s="55"/>
      <c r="S1658" s="57"/>
      <c r="AP1658" s="56"/>
      <c r="AS1658" s="55"/>
      <c r="AX1658"/>
      <c r="AY1658"/>
      <c r="AZ1658"/>
    </row>
    <row r="1659" spans="17:52" x14ac:dyDescent="0.25">
      <c r="Q1659" s="55"/>
      <c r="R1659" s="55"/>
      <c r="S1659" s="57"/>
      <c r="AP1659" s="56"/>
      <c r="AS1659" s="55"/>
      <c r="AX1659"/>
      <c r="AY1659"/>
      <c r="AZ1659"/>
    </row>
    <row r="1660" spans="17:52" x14ac:dyDescent="0.25">
      <c r="Q1660" s="55"/>
      <c r="R1660" s="55"/>
      <c r="S1660" s="57"/>
      <c r="AP1660" s="56"/>
      <c r="AS1660" s="55"/>
      <c r="AX1660"/>
      <c r="AY1660"/>
      <c r="AZ1660"/>
    </row>
    <row r="1661" spans="17:52" x14ac:dyDescent="0.25">
      <c r="Q1661" s="55"/>
      <c r="R1661" s="55"/>
      <c r="S1661" s="57"/>
      <c r="AP1661" s="56"/>
      <c r="AS1661" s="55"/>
      <c r="AX1661"/>
      <c r="AY1661"/>
      <c r="AZ1661"/>
    </row>
    <row r="1662" spans="17:52" x14ac:dyDescent="0.25">
      <c r="Q1662" s="55"/>
      <c r="R1662" s="55"/>
      <c r="S1662" s="57"/>
      <c r="AP1662" s="56"/>
      <c r="AS1662" s="55"/>
      <c r="AX1662"/>
      <c r="AY1662"/>
      <c r="AZ1662"/>
    </row>
    <row r="1663" spans="17:52" x14ac:dyDescent="0.25">
      <c r="Q1663" s="55"/>
      <c r="R1663" s="55"/>
      <c r="S1663" s="57"/>
      <c r="AP1663" s="56"/>
      <c r="AS1663" s="55"/>
      <c r="AX1663"/>
      <c r="AY1663"/>
      <c r="AZ1663"/>
    </row>
    <row r="1664" spans="17:52" x14ac:dyDescent="0.25">
      <c r="Q1664" s="55"/>
      <c r="R1664" s="55"/>
      <c r="S1664" s="57"/>
      <c r="AP1664" s="56"/>
      <c r="AS1664" s="55"/>
      <c r="AX1664"/>
      <c r="AY1664"/>
      <c r="AZ1664"/>
    </row>
    <row r="1665" spans="17:52" x14ac:dyDescent="0.25">
      <c r="Q1665" s="55"/>
      <c r="R1665" s="55"/>
      <c r="S1665" s="57"/>
      <c r="AP1665" s="56"/>
      <c r="AS1665" s="55"/>
      <c r="AX1665"/>
      <c r="AY1665"/>
      <c r="AZ1665"/>
    </row>
    <row r="1666" spans="17:52" x14ac:dyDescent="0.25">
      <c r="Q1666" s="55"/>
      <c r="R1666" s="55"/>
      <c r="S1666" s="57"/>
      <c r="AP1666" s="56"/>
      <c r="AS1666" s="55"/>
      <c r="AX1666"/>
      <c r="AY1666"/>
      <c r="AZ1666"/>
    </row>
    <row r="1667" spans="17:52" x14ac:dyDescent="0.25">
      <c r="Q1667" s="55"/>
      <c r="R1667" s="55"/>
      <c r="S1667" s="57"/>
      <c r="AP1667" s="56"/>
      <c r="AS1667" s="55"/>
      <c r="AX1667"/>
      <c r="AY1667"/>
      <c r="AZ1667"/>
    </row>
    <row r="1668" spans="17:52" x14ac:dyDescent="0.25">
      <c r="Q1668" s="55"/>
      <c r="R1668" s="55"/>
      <c r="S1668" s="57"/>
      <c r="AP1668" s="56"/>
      <c r="AS1668" s="55"/>
      <c r="AX1668"/>
      <c r="AY1668"/>
      <c r="AZ1668"/>
    </row>
    <row r="1669" spans="17:52" x14ac:dyDescent="0.25">
      <c r="Q1669" s="55"/>
      <c r="R1669" s="55"/>
      <c r="S1669" s="57"/>
      <c r="AP1669" s="56"/>
      <c r="AS1669" s="55"/>
      <c r="AX1669"/>
      <c r="AY1669"/>
      <c r="AZ1669"/>
    </row>
    <row r="1670" spans="17:52" x14ac:dyDescent="0.25">
      <c r="Q1670" s="55"/>
      <c r="R1670" s="55"/>
      <c r="S1670" s="57"/>
      <c r="AP1670" s="56"/>
      <c r="AS1670" s="55"/>
      <c r="AX1670"/>
      <c r="AY1670"/>
      <c r="AZ1670"/>
    </row>
    <row r="1671" spans="17:52" x14ac:dyDescent="0.25">
      <c r="Q1671" s="55"/>
      <c r="R1671" s="55"/>
      <c r="S1671" s="57"/>
      <c r="AP1671" s="56"/>
      <c r="AS1671" s="55"/>
      <c r="AX1671"/>
      <c r="AY1671"/>
      <c r="AZ1671"/>
    </row>
    <row r="1672" spans="17:52" x14ac:dyDescent="0.25">
      <c r="Q1672" s="55"/>
      <c r="R1672" s="55"/>
      <c r="S1672" s="57"/>
      <c r="AP1672" s="56"/>
      <c r="AS1672" s="55"/>
      <c r="AX1672"/>
      <c r="AY1672"/>
      <c r="AZ1672"/>
    </row>
    <row r="1673" spans="17:52" x14ac:dyDescent="0.25">
      <c r="Q1673" s="55"/>
      <c r="R1673" s="55"/>
      <c r="S1673" s="57"/>
      <c r="AP1673" s="56"/>
      <c r="AS1673" s="55"/>
      <c r="AX1673"/>
      <c r="AY1673"/>
      <c r="AZ1673"/>
    </row>
    <row r="1674" spans="17:52" x14ac:dyDescent="0.25">
      <c r="Q1674" s="55"/>
      <c r="R1674" s="55"/>
      <c r="S1674" s="57"/>
      <c r="AP1674" s="56"/>
      <c r="AS1674" s="55"/>
      <c r="AX1674"/>
      <c r="AY1674"/>
      <c r="AZ1674"/>
    </row>
    <row r="1675" spans="17:52" x14ac:dyDescent="0.25">
      <c r="Q1675" s="55"/>
      <c r="R1675" s="55"/>
      <c r="S1675" s="57"/>
      <c r="AP1675" s="56"/>
      <c r="AS1675" s="55"/>
      <c r="AX1675"/>
      <c r="AY1675"/>
      <c r="AZ1675"/>
    </row>
    <row r="1676" spans="17:52" x14ac:dyDescent="0.25">
      <c r="Q1676" s="55"/>
      <c r="R1676" s="55"/>
      <c r="S1676" s="57"/>
      <c r="AP1676" s="56"/>
      <c r="AS1676" s="55"/>
      <c r="AX1676"/>
      <c r="AY1676"/>
      <c r="AZ1676"/>
    </row>
    <row r="1677" spans="17:52" x14ac:dyDescent="0.25">
      <c r="Q1677" s="55"/>
      <c r="R1677" s="55"/>
      <c r="S1677" s="57"/>
      <c r="AP1677" s="56"/>
      <c r="AS1677" s="55"/>
      <c r="AX1677"/>
      <c r="AY1677"/>
      <c r="AZ1677"/>
    </row>
    <row r="1678" spans="17:52" x14ac:dyDescent="0.25">
      <c r="Q1678" s="55"/>
      <c r="R1678" s="55"/>
      <c r="S1678" s="57"/>
      <c r="AP1678" s="56"/>
      <c r="AS1678" s="55"/>
      <c r="AX1678"/>
      <c r="AY1678"/>
      <c r="AZ1678"/>
    </row>
    <row r="1679" spans="17:52" x14ac:dyDescent="0.25">
      <c r="Q1679" s="55"/>
      <c r="R1679" s="55"/>
      <c r="S1679" s="57"/>
      <c r="AP1679" s="56"/>
      <c r="AS1679" s="55"/>
      <c r="AX1679"/>
      <c r="AY1679"/>
      <c r="AZ1679"/>
    </row>
    <row r="1680" spans="17:52" x14ac:dyDescent="0.25">
      <c r="Q1680" s="55"/>
      <c r="R1680" s="55"/>
      <c r="S1680" s="57"/>
      <c r="AP1680" s="56"/>
      <c r="AS1680" s="55"/>
      <c r="AX1680"/>
      <c r="AY1680"/>
      <c r="AZ1680"/>
    </row>
    <row r="1681" spans="17:52" x14ac:dyDescent="0.25">
      <c r="Q1681" s="55"/>
      <c r="R1681" s="55"/>
      <c r="S1681" s="57"/>
      <c r="AP1681" s="56"/>
      <c r="AS1681" s="55"/>
      <c r="AX1681"/>
      <c r="AY1681"/>
      <c r="AZ1681"/>
    </row>
    <row r="1682" spans="17:52" x14ac:dyDescent="0.25">
      <c r="Q1682" s="55"/>
      <c r="R1682" s="55"/>
      <c r="S1682" s="57"/>
      <c r="AP1682" s="56"/>
      <c r="AS1682" s="55"/>
      <c r="AX1682"/>
      <c r="AY1682"/>
      <c r="AZ1682"/>
    </row>
    <row r="1683" spans="17:52" x14ac:dyDescent="0.25">
      <c r="Q1683" s="55"/>
      <c r="R1683" s="55"/>
      <c r="S1683" s="57"/>
      <c r="AP1683" s="56"/>
      <c r="AS1683" s="55"/>
      <c r="AX1683"/>
      <c r="AY1683"/>
      <c r="AZ1683"/>
    </row>
    <row r="1684" spans="17:52" x14ac:dyDescent="0.25">
      <c r="Q1684" s="55"/>
      <c r="R1684" s="55"/>
      <c r="S1684" s="57"/>
      <c r="AP1684" s="56"/>
      <c r="AS1684" s="55"/>
      <c r="AX1684"/>
      <c r="AY1684"/>
      <c r="AZ1684"/>
    </row>
    <row r="1685" spans="17:52" x14ac:dyDescent="0.25">
      <c r="Q1685" s="55"/>
      <c r="R1685" s="55"/>
      <c r="S1685" s="57"/>
      <c r="AP1685" s="56"/>
      <c r="AS1685" s="55"/>
      <c r="AX1685"/>
      <c r="AY1685"/>
      <c r="AZ1685"/>
    </row>
    <row r="1686" spans="17:52" x14ac:dyDescent="0.25">
      <c r="Q1686" s="55"/>
      <c r="R1686" s="55"/>
      <c r="S1686" s="57"/>
      <c r="AP1686" s="56"/>
      <c r="AS1686" s="55"/>
      <c r="AX1686"/>
      <c r="AY1686"/>
      <c r="AZ1686"/>
    </row>
    <row r="1687" spans="17:52" x14ac:dyDescent="0.25">
      <c r="Q1687" s="55"/>
      <c r="R1687" s="55"/>
      <c r="S1687" s="57"/>
      <c r="AP1687" s="56"/>
      <c r="AS1687" s="55"/>
      <c r="AX1687"/>
      <c r="AY1687"/>
      <c r="AZ1687"/>
    </row>
    <row r="1688" spans="17:52" x14ac:dyDescent="0.25">
      <c r="Q1688" s="55"/>
      <c r="R1688" s="55"/>
      <c r="S1688" s="57"/>
      <c r="AP1688" s="56"/>
      <c r="AS1688" s="55"/>
      <c r="AX1688"/>
      <c r="AY1688"/>
      <c r="AZ1688"/>
    </row>
    <row r="1689" spans="17:52" x14ac:dyDescent="0.25">
      <c r="Q1689" s="55"/>
      <c r="R1689" s="55"/>
      <c r="S1689" s="57"/>
      <c r="AP1689" s="56"/>
      <c r="AS1689" s="55"/>
      <c r="AX1689"/>
      <c r="AY1689"/>
      <c r="AZ1689"/>
    </row>
    <row r="1690" spans="17:52" x14ac:dyDescent="0.25">
      <c r="Q1690" s="55"/>
      <c r="R1690" s="55"/>
      <c r="S1690" s="57"/>
      <c r="AP1690" s="56"/>
      <c r="AS1690" s="55"/>
      <c r="AX1690"/>
      <c r="AY1690"/>
      <c r="AZ1690"/>
    </row>
    <row r="1691" spans="17:52" x14ac:dyDescent="0.25">
      <c r="Q1691" s="55"/>
      <c r="R1691" s="55"/>
      <c r="S1691" s="57"/>
      <c r="AP1691" s="56"/>
      <c r="AS1691" s="55"/>
      <c r="AX1691"/>
      <c r="AY1691"/>
      <c r="AZ1691"/>
    </row>
    <row r="1692" spans="17:52" x14ac:dyDescent="0.25">
      <c r="Q1692" s="55"/>
      <c r="R1692" s="55"/>
      <c r="S1692" s="57"/>
      <c r="AP1692" s="56"/>
      <c r="AS1692" s="55"/>
      <c r="AX1692"/>
      <c r="AY1692"/>
      <c r="AZ1692"/>
    </row>
    <row r="1693" spans="17:52" x14ac:dyDescent="0.25">
      <c r="Q1693" s="55"/>
      <c r="R1693" s="55"/>
      <c r="S1693" s="57"/>
      <c r="AP1693" s="56"/>
      <c r="AS1693" s="55"/>
      <c r="AX1693"/>
      <c r="AY1693"/>
      <c r="AZ1693"/>
    </row>
    <row r="1694" spans="17:52" x14ac:dyDescent="0.25">
      <c r="Q1694" s="55"/>
      <c r="R1694" s="55"/>
      <c r="S1694" s="57"/>
      <c r="AP1694" s="56"/>
      <c r="AS1694" s="55"/>
      <c r="AX1694"/>
      <c r="AY1694"/>
      <c r="AZ1694"/>
    </row>
    <row r="1695" spans="17:52" x14ac:dyDescent="0.25">
      <c r="Q1695" s="55"/>
      <c r="R1695" s="55"/>
      <c r="S1695" s="57"/>
      <c r="AP1695" s="56"/>
      <c r="AS1695" s="55"/>
      <c r="AX1695"/>
      <c r="AY1695"/>
      <c r="AZ1695"/>
    </row>
    <row r="1696" spans="17:52" x14ac:dyDescent="0.25">
      <c r="Q1696" s="55"/>
      <c r="R1696" s="55"/>
      <c r="S1696" s="57"/>
      <c r="AP1696" s="56"/>
      <c r="AS1696" s="55"/>
      <c r="AX1696"/>
      <c r="AY1696"/>
      <c r="AZ1696"/>
    </row>
    <row r="1697" spans="17:52" x14ac:dyDescent="0.25">
      <c r="Q1697" s="55"/>
      <c r="R1697" s="55"/>
      <c r="S1697" s="57"/>
      <c r="AP1697" s="56"/>
      <c r="AS1697" s="55"/>
      <c r="AX1697"/>
      <c r="AY1697"/>
      <c r="AZ1697"/>
    </row>
    <row r="1698" spans="17:52" x14ac:dyDescent="0.25">
      <c r="Q1698" s="55"/>
      <c r="R1698" s="55"/>
      <c r="S1698" s="57"/>
      <c r="AP1698" s="56"/>
      <c r="AS1698" s="55"/>
      <c r="AX1698"/>
      <c r="AY1698"/>
      <c r="AZ1698"/>
    </row>
    <row r="1699" spans="17:52" x14ac:dyDescent="0.25">
      <c r="Q1699" s="55"/>
      <c r="R1699" s="55"/>
      <c r="S1699" s="57"/>
      <c r="AP1699" s="56"/>
      <c r="AS1699" s="55"/>
      <c r="AX1699"/>
      <c r="AY1699"/>
      <c r="AZ1699"/>
    </row>
    <row r="1700" spans="17:52" x14ac:dyDescent="0.25">
      <c r="Q1700" s="55"/>
      <c r="R1700" s="55"/>
      <c r="S1700" s="57"/>
      <c r="AP1700" s="56"/>
      <c r="AS1700" s="55"/>
      <c r="AX1700"/>
      <c r="AY1700"/>
      <c r="AZ1700"/>
    </row>
    <row r="1701" spans="17:52" x14ac:dyDescent="0.25">
      <c r="Q1701" s="55"/>
      <c r="R1701" s="55"/>
      <c r="S1701" s="57"/>
      <c r="AP1701" s="56"/>
      <c r="AS1701" s="55"/>
      <c r="AX1701"/>
      <c r="AY1701"/>
      <c r="AZ1701"/>
    </row>
    <row r="1702" spans="17:52" x14ac:dyDescent="0.25">
      <c r="Q1702" s="55"/>
      <c r="R1702" s="55"/>
      <c r="S1702" s="57"/>
      <c r="AP1702" s="56"/>
      <c r="AS1702" s="55"/>
      <c r="AX1702"/>
      <c r="AY1702"/>
      <c r="AZ1702"/>
    </row>
    <row r="1703" spans="17:52" x14ac:dyDescent="0.25">
      <c r="Q1703" s="55"/>
      <c r="R1703" s="55"/>
      <c r="S1703" s="57"/>
      <c r="AP1703" s="56"/>
      <c r="AS1703" s="55"/>
      <c r="AX1703"/>
      <c r="AY1703"/>
      <c r="AZ1703"/>
    </row>
    <row r="1704" spans="17:52" x14ac:dyDescent="0.25">
      <c r="Q1704" s="55"/>
      <c r="R1704" s="55"/>
      <c r="S1704" s="57"/>
      <c r="AP1704" s="56"/>
      <c r="AS1704" s="55"/>
      <c r="AX1704"/>
      <c r="AY1704"/>
      <c r="AZ1704"/>
    </row>
    <row r="1705" spans="17:52" x14ac:dyDescent="0.25">
      <c r="Q1705" s="55"/>
      <c r="R1705" s="55"/>
      <c r="S1705" s="57"/>
      <c r="AP1705" s="56"/>
      <c r="AS1705" s="55"/>
      <c r="AX1705"/>
      <c r="AY1705"/>
      <c r="AZ1705"/>
    </row>
    <row r="1706" spans="17:52" x14ac:dyDescent="0.25">
      <c r="Q1706" s="55"/>
      <c r="R1706" s="55"/>
      <c r="S1706" s="57"/>
      <c r="AP1706" s="56"/>
      <c r="AS1706" s="55"/>
      <c r="AX1706"/>
      <c r="AY1706"/>
      <c r="AZ1706"/>
    </row>
    <row r="1707" spans="17:52" x14ac:dyDescent="0.25">
      <c r="Q1707" s="55"/>
      <c r="R1707" s="55"/>
      <c r="S1707" s="57"/>
      <c r="AP1707" s="56"/>
      <c r="AS1707" s="55"/>
      <c r="AX1707"/>
      <c r="AY1707"/>
      <c r="AZ1707"/>
    </row>
    <row r="1708" spans="17:52" x14ac:dyDescent="0.25">
      <c r="Q1708" s="55"/>
      <c r="R1708" s="55"/>
      <c r="S1708" s="57"/>
      <c r="AP1708" s="56"/>
      <c r="AS1708" s="55"/>
      <c r="AX1708"/>
      <c r="AY1708"/>
      <c r="AZ1708"/>
    </row>
    <row r="1709" spans="17:52" x14ac:dyDescent="0.25">
      <c r="Q1709" s="55"/>
      <c r="R1709" s="55"/>
      <c r="S1709" s="57"/>
      <c r="AP1709" s="56"/>
      <c r="AS1709" s="55"/>
      <c r="AX1709"/>
      <c r="AY1709"/>
      <c r="AZ1709"/>
    </row>
    <row r="1710" spans="17:52" x14ac:dyDescent="0.25">
      <c r="Q1710" s="55"/>
      <c r="R1710" s="55"/>
      <c r="S1710" s="57"/>
      <c r="AP1710" s="56"/>
      <c r="AS1710" s="55"/>
      <c r="AX1710"/>
      <c r="AY1710"/>
      <c r="AZ1710"/>
    </row>
    <row r="1711" spans="17:52" x14ac:dyDescent="0.25">
      <c r="Q1711" s="55"/>
      <c r="R1711" s="55"/>
      <c r="S1711" s="57"/>
      <c r="AP1711" s="56"/>
      <c r="AS1711" s="55"/>
      <c r="AX1711"/>
      <c r="AY1711"/>
      <c r="AZ1711"/>
    </row>
    <row r="1712" spans="17:52" x14ac:dyDescent="0.25">
      <c r="Q1712" s="55"/>
      <c r="R1712" s="55"/>
      <c r="S1712" s="57"/>
      <c r="AP1712" s="56"/>
      <c r="AS1712" s="55"/>
      <c r="AX1712"/>
      <c r="AY1712"/>
      <c r="AZ1712"/>
    </row>
    <row r="1713" spans="17:52" x14ac:dyDescent="0.25">
      <c r="Q1713" s="55"/>
      <c r="R1713" s="55"/>
      <c r="S1713" s="57"/>
      <c r="AP1713" s="56"/>
      <c r="AS1713" s="55"/>
      <c r="AX1713"/>
      <c r="AY1713"/>
      <c r="AZ1713"/>
    </row>
    <row r="1714" spans="17:52" x14ac:dyDescent="0.25">
      <c r="Q1714" s="55"/>
      <c r="R1714" s="55"/>
      <c r="S1714" s="57"/>
      <c r="AP1714" s="56"/>
      <c r="AS1714" s="55"/>
      <c r="AX1714"/>
      <c r="AY1714"/>
      <c r="AZ1714"/>
    </row>
    <row r="1715" spans="17:52" x14ac:dyDescent="0.25">
      <c r="Q1715" s="55"/>
      <c r="R1715" s="55"/>
      <c r="S1715" s="57"/>
      <c r="AP1715" s="56"/>
      <c r="AS1715" s="55"/>
      <c r="AX1715"/>
      <c r="AY1715"/>
      <c r="AZ1715"/>
    </row>
    <row r="1716" spans="17:52" x14ac:dyDescent="0.25">
      <c r="Q1716" s="55"/>
      <c r="R1716" s="55"/>
      <c r="S1716" s="57"/>
      <c r="AP1716" s="56"/>
      <c r="AS1716" s="55"/>
      <c r="AX1716"/>
      <c r="AY1716"/>
      <c r="AZ1716"/>
    </row>
    <row r="1717" spans="17:52" x14ac:dyDescent="0.25">
      <c r="Q1717" s="55"/>
      <c r="R1717" s="55"/>
      <c r="S1717" s="57"/>
      <c r="AP1717" s="56"/>
      <c r="AS1717" s="55"/>
      <c r="AX1717"/>
      <c r="AY1717"/>
      <c r="AZ1717"/>
    </row>
    <row r="1718" spans="17:52" x14ac:dyDescent="0.25">
      <c r="Q1718" s="55"/>
      <c r="R1718" s="55"/>
      <c r="S1718" s="57"/>
      <c r="AP1718" s="56"/>
      <c r="AS1718" s="55"/>
      <c r="AX1718"/>
      <c r="AY1718"/>
      <c r="AZ1718"/>
    </row>
    <row r="1719" spans="17:52" x14ac:dyDescent="0.25">
      <c r="Q1719" s="55"/>
      <c r="R1719" s="55"/>
      <c r="S1719" s="57"/>
      <c r="AP1719" s="56"/>
      <c r="AS1719" s="55"/>
      <c r="AX1719"/>
      <c r="AY1719"/>
      <c r="AZ1719"/>
    </row>
    <row r="1720" spans="17:52" x14ac:dyDescent="0.25">
      <c r="Q1720" s="55"/>
      <c r="R1720" s="55"/>
      <c r="S1720" s="57"/>
      <c r="AP1720" s="56"/>
      <c r="AS1720" s="55"/>
      <c r="AX1720"/>
      <c r="AY1720"/>
      <c r="AZ1720"/>
    </row>
    <row r="1721" spans="17:52" x14ac:dyDescent="0.25">
      <c r="Q1721" s="55"/>
      <c r="R1721" s="55"/>
      <c r="S1721" s="57"/>
      <c r="AP1721" s="56"/>
      <c r="AS1721" s="55"/>
      <c r="AX1721"/>
      <c r="AY1721"/>
      <c r="AZ1721"/>
    </row>
    <row r="1722" spans="17:52" x14ac:dyDescent="0.25">
      <c r="Q1722" s="55"/>
      <c r="R1722" s="55"/>
      <c r="S1722" s="57"/>
      <c r="AP1722" s="56"/>
      <c r="AS1722" s="55"/>
      <c r="AX1722"/>
      <c r="AY1722"/>
      <c r="AZ1722"/>
    </row>
    <row r="1723" spans="17:52" x14ac:dyDescent="0.25">
      <c r="Q1723" s="55"/>
      <c r="R1723" s="55"/>
      <c r="S1723" s="57"/>
      <c r="AP1723" s="56"/>
      <c r="AS1723" s="55"/>
      <c r="AX1723"/>
      <c r="AY1723"/>
      <c r="AZ1723"/>
    </row>
    <row r="1724" spans="17:52" x14ac:dyDescent="0.25">
      <c r="Q1724" s="55"/>
      <c r="R1724" s="55"/>
      <c r="S1724" s="57"/>
      <c r="AP1724" s="56"/>
      <c r="AS1724" s="55"/>
      <c r="AX1724"/>
      <c r="AY1724"/>
      <c r="AZ1724"/>
    </row>
    <row r="1725" spans="17:52" x14ac:dyDescent="0.25">
      <c r="Q1725" s="55"/>
      <c r="R1725" s="55"/>
      <c r="S1725" s="57"/>
      <c r="AP1725" s="56"/>
      <c r="AS1725" s="55"/>
      <c r="AX1725"/>
      <c r="AY1725"/>
      <c r="AZ1725"/>
    </row>
    <row r="1726" spans="17:52" x14ac:dyDescent="0.25">
      <c r="Q1726" s="55"/>
      <c r="R1726" s="55"/>
      <c r="S1726" s="57"/>
      <c r="AP1726" s="56"/>
      <c r="AS1726" s="55"/>
      <c r="AX1726"/>
      <c r="AY1726"/>
      <c r="AZ1726"/>
    </row>
    <row r="1727" spans="17:52" x14ac:dyDescent="0.25">
      <c r="Q1727" s="55"/>
      <c r="R1727" s="55"/>
      <c r="S1727" s="57"/>
      <c r="AP1727" s="56"/>
      <c r="AS1727" s="55"/>
      <c r="AX1727"/>
      <c r="AY1727"/>
      <c r="AZ1727"/>
    </row>
    <row r="1728" spans="17:52" x14ac:dyDescent="0.25">
      <c r="Q1728" s="55"/>
      <c r="R1728" s="55"/>
      <c r="S1728" s="57"/>
      <c r="AP1728" s="56"/>
      <c r="AS1728" s="55"/>
      <c r="AX1728"/>
      <c r="AY1728"/>
      <c r="AZ1728"/>
    </row>
    <row r="1729" spans="17:52" x14ac:dyDescent="0.25">
      <c r="Q1729" s="55"/>
      <c r="R1729" s="55"/>
      <c r="S1729" s="57"/>
      <c r="AP1729" s="56"/>
      <c r="AS1729" s="55"/>
      <c r="AX1729"/>
      <c r="AY1729"/>
      <c r="AZ1729"/>
    </row>
    <row r="1730" spans="17:52" x14ac:dyDescent="0.25">
      <c r="Q1730" s="55"/>
      <c r="R1730" s="55"/>
      <c r="S1730" s="57"/>
      <c r="AP1730" s="56"/>
      <c r="AS1730" s="55"/>
      <c r="AX1730"/>
      <c r="AY1730"/>
      <c r="AZ1730"/>
    </row>
    <row r="1731" spans="17:52" x14ac:dyDescent="0.25">
      <c r="Q1731" s="55"/>
      <c r="R1731" s="55"/>
      <c r="S1731" s="57"/>
      <c r="AP1731" s="56"/>
      <c r="AS1731" s="55"/>
      <c r="AX1731"/>
      <c r="AY1731"/>
      <c r="AZ1731"/>
    </row>
    <row r="1732" spans="17:52" x14ac:dyDescent="0.25">
      <c r="Q1732" s="55"/>
      <c r="R1732" s="55"/>
      <c r="S1732" s="57"/>
      <c r="AP1732" s="56"/>
      <c r="AS1732" s="55"/>
      <c r="AX1732"/>
      <c r="AY1732"/>
      <c r="AZ1732"/>
    </row>
    <row r="1733" spans="17:52" x14ac:dyDescent="0.25">
      <c r="Q1733" s="55"/>
      <c r="R1733" s="55"/>
      <c r="S1733" s="57"/>
      <c r="AP1733" s="56"/>
      <c r="AS1733" s="55"/>
      <c r="AX1733"/>
      <c r="AY1733"/>
      <c r="AZ1733"/>
    </row>
    <row r="1734" spans="17:52" x14ac:dyDescent="0.25">
      <c r="Q1734" s="55"/>
      <c r="R1734" s="55"/>
      <c r="S1734" s="57"/>
      <c r="AP1734" s="56"/>
      <c r="AS1734" s="55"/>
      <c r="AX1734"/>
      <c r="AY1734"/>
      <c r="AZ1734"/>
    </row>
    <row r="1735" spans="17:52" x14ac:dyDescent="0.25">
      <c r="Q1735" s="55"/>
      <c r="R1735" s="55"/>
      <c r="S1735" s="57"/>
      <c r="AP1735" s="56"/>
      <c r="AS1735" s="55"/>
      <c r="AX1735"/>
      <c r="AY1735"/>
      <c r="AZ1735"/>
    </row>
    <row r="1736" spans="17:52" x14ac:dyDescent="0.25">
      <c r="Q1736" s="55"/>
      <c r="R1736" s="55"/>
      <c r="S1736" s="57"/>
      <c r="AP1736" s="56"/>
      <c r="AS1736" s="55"/>
      <c r="AX1736"/>
      <c r="AY1736"/>
      <c r="AZ1736"/>
    </row>
    <row r="1737" spans="17:52" x14ac:dyDescent="0.25">
      <c r="Q1737" s="55"/>
      <c r="R1737" s="55"/>
      <c r="S1737" s="57"/>
      <c r="AP1737" s="56"/>
      <c r="AS1737" s="55"/>
      <c r="AX1737"/>
      <c r="AY1737"/>
      <c r="AZ1737"/>
    </row>
    <row r="1738" spans="17:52" x14ac:dyDescent="0.25">
      <c r="Q1738" s="55"/>
      <c r="R1738" s="55"/>
      <c r="S1738" s="57"/>
      <c r="AP1738" s="56"/>
      <c r="AS1738" s="55"/>
      <c r="AX1738"/>
      <c r="AY1738"/>
      <c r="AZ1738"/>
    </row>
    <row r="1739" spans="17:52" x14ac:dyDescent="0.25">
      <c r="Q1739" s="55"/>
      <c r="R1739" s="55"/>
      <c r="S1739" s="57"/>
      <c r="AP1739" s="56"/>
      <c r="AS1739" s="55"/>
      <c r="AX1739"/>
      <c r="AY1739"/>
      <c r="AZ1739"/>
    </row>
    <row r="1740" spans="17:52" x14ac:dyDescent="0.25">
      <c r="Q1740" s="55"/>
      <c r="R1740" s="55"/>
      <c r="S1740" s="57"/>
      <c r="AP1740" s="56"/>
      <c r="AS1740" s="55"/>
      <c r="AX1740"/>
      <c r="AY1740"/>
      <c r="AZ1740"/>
    </row>
    <row r="1741" spans="17:52" x14ac:dyDescent="0.25">
      <c r="Q1741" s="55"/>
      <c r="R1741" s="55"/>
      <c r="S1741" s="57"/>
      <c r="AP1741" s="56"/>
      <c r="AS1741" s="55"/>
      <c r="AX1741"/>
      <c r="AY1741"/>
      <c r="AZ1741"/>
    </row>
    <row r="1742" spans="17:52" x14ac:dyDescent="0.25">
      <c r="Q1742" s="55"/>
      <c r="R1742" s="55"/>
      <c r="S1742" s="57"/>
      <c r="AP1742" s="56"/>
      <c r="AS1742" s="55"/>
      <c r="AX1742"/>
      <c r="AY1742"/>
      <c r="AZ1742"/>
    </row>
    <row r="1743" spans="17:52" x14ac:dyDescent="0.25">
      <c r="Q1743" s="55"/>
      <c r="R1743" s="55"/>
      <c r="S1743" s="57"/>
      <c r="AP1743" s="56"/>
      <c r="AS1743" s="55"/>
      <c r="AX1743"/>
      <c r="AY1743"/>
      <c r="AZ1743"/>
    </row>
    <row r="1744" spans="17:52" x14ac:dyDescent="0.25">
      <c r="Q1744" s="55"/>
      <c r="R1744" s="55"/>
      <c r="S1744" s="57"/>
      <c r="AP1744" s="56"/>
      <c r="AS1744" s="55"/>
      <c r="AX1744"/>
      <c r="AY1744"/>
      <c r="AZ1744"/>
    </row>
    <row r="1745" spans="17:52" x14ac:dyDescent="0.25">
      <c r="Q1745" s="55"/>
      <c r="R1745" s="55"/>
      <c r="S1745" s="57"/>
      <c r="AP1745" s="56"/>
      <c r="AS1745" s="55"/>
      <c r="AX1745"/>
      <c r="AY1745"/>
      <c r="AZ1745"/>
    </row>
    <row r="1746" spans="17:52" x14ac:dyDescent="0.25">
      <c r="Q1746" s="55"/>
      <c r="R1746" s="55"/>
      <c r="S1746" s="57"/>
      <c r="AP1746" s="56"/>
      <c r="AS1746" s="55"/>
      <c r="AX1746"/>
      <c r="AY1746"/>
      <c r="AZ1746"/>
    </row>
    <row r="1747" spans="17:52" x14ac:dyDescent="0.25">
      <c r="Q1747" s="55"/>
      <c r="R1747" s="55"/>
      <c r="S1747" s="57"/>
      <c r="AP1747" s="56"/>
      <c r="AS1747" s="55"/>
      <c r="AX1747"/>
      <c r="AY1747"/>
      <c r="AZ1747"/>
    </row>
    <row r="1748" spans="17:52" x14ac:dyDescent="0.25">
      <c r="Q1748" s="55"/>
      <c r="R1748" s="55"/>
      <c r="S1748" s="57"/>
      <c r="AP1748" s="56"/>
      <c r="AS1748" s="55"/>
      <c r="AX1748"/>
      <c r="AY1748"/>
      <c r="AZ1748"/>
    </row>
    <row r="1749" spans="17:52" x14ac:dyDescent="0.25">
      <c r="Q1749" s="55"/>
      <c r="R1749" s="55"/>
      <c r="S1749" s="57"/>
      <c r="AP1749" s="56"/>
      <c r="AS1749" s="55"/>
      <c r="AX1749"/>
      <c r="AY1749"/>
      <c r="AZ1749"/>
    </row>
    <row r="1750" spans="17:52" x14ac:dyDescent="0.25">
      <c r="Q1750" s="55"/>
      <c r="R1750" s="55"/>
      <c r="S1750" s="57"/>
      <c r="AP1750" s="56"/>
      <c r="AS1750" s="55"/>
      <c r="AX1750"/>
      <c r="AY1750"/>
      <c r="AZ1750"/>
    </row>
    <row r="1751" spans="17:52" x14ac:dyDescent="0.25">
      <c r="Q1751" s="55"/>
      <c r="R1751" s="55"/>
      <c r="S1751" s="57"/>
      <c r="AP1751" s="56"/>
      <c r="AS1751" s="55"/>
      <c r="AX1751"/>
      <c r="AY1751"/>
      <c r="AZ1751"/>
    </row>
    <row r="1752" spans="17:52" x14ac:dyDescent="0.25">
      <c r="Q1752" s="55"/>
      <c r="R1752" s="55"/>
      <c r="S1752" s="57"/>
      <c r="AP1752" s="56"/>
      <c r="AS1752" s="55"/>
      <c r="AX1752"/>
      <c r="AY1752"/>
      <c r="AZ1752"/>
    </row>
    <row r="1753" spans="17:52" x14ac:dyDescent="0.25">
      <c r="Q1753" s="55"/>
      <c r="R1753" s="55"/>
      <c r="S1753" s="57"/>
      <c r="AP1753" s="56"/>
      <c r="AS1753" s="55"/>
      <c r="AX1753"/>
      <c r="AY1753"/>
      <c r="AZ1753"/>
    </row>
    <row r="1754" spans="17:52" x14ac:dyDescent="0.25">
      <c r="Q1754" s="55"/>
      <c r="R1754" s="55"/>
      <c r="S1754" s="57"/>
      <c r="AP1754" s="56"/>
      <c r="AS1754" s="55"/>
      <c r="AX1754"/>
      <c r="AY1754"/>
      <c r="AZ1754"/>
    </row>
    <row r="1755" spans="17:52" x14ac:dyDescent="0.25">
      <c r="Q1755" s="55"/>
      <c r="R1755" s="55"/>
      <c r="S1755" s="57"/>
      <c r="AP1755" s="56"/>
      <c r="AS1755" s="55"/>
      <c r="AX1755"/>
      <c r="AY1755"/>
      <c r="AZ1755"/>
    </row>
    <row r="1756" spans="17:52" x14ac:dyDescent="0.25">
      <c r="Q1756" s="55"/>
      <c r="R1756" s="55"/>
      <c r="S1756" s="57"/>
      <c r="AP1756" s="56"/>
      <c r="AS1756" s="55"/>
      <c r="AX1756"/>
      <c r="AY1756"/>
      <c r="AZ1756"/>
    </row>
    <row r="1757" spans="17:52" x14ac:dyDescent="0.25">
      <c r="Q1757" s="55"/>
      <c r="R1757" s="55"/>
      <c r="S1757" s="57"/>
      <c r="AP1757" s="56"/>
      <c r="AS1757" s="55"/>
      <c r="AX1757"/>
      <c r="AY1757"/>
      <c r="AZ1757"/>
    </row>
    <row r="1758" spans="17:52" x14ac:dyDescent="0.25">
      <c r="Q1758" s="55"/>
      <c r="R1758" s="55"/>
      <c r="S1758" s="57"/>
      <c r="AP1758" s="56"/>
      <c r="AS1758" s="55"/>
      <c r="AX1758"/>
      <c r="AY1758"/>
      <c r="AZ1758"/>
    </row>
    <row r="1759" spans="17:52" x14ac:dyDescent="0.25">
      <c r="Q1759" s="55"/>
      <c r="R1759" s="55"/>
      <c r="S1759" s="57"/>
      <c r="AP1759" s="56"/>
      <c r="AS1759" s="55"/>
      <c r="AX1759"/>
      <c r="AY1759"/>
      <c r="AZ1759"/>
    </row>
    <row r="1760" spans="17:52" x14ac:dyDescent="0.25">
      <c r="Q1760" s="55"/>
      <c r="R1760" s="55"/>
      <c r="S1760" s="57"/>
      <c r="AP1760" s="56"/>
      <c r="AS1760" s="55"/>
      <c r="AX1760"/>
      <c r="AY1760"/>
      <c r="AZ1760"/>
    </row>
    <row r="1761" spans="17:52" x14ac:dyDescent="0.25">
      <c r="Q1761" s="55"/>
      <c r="R1761" s="55"/>
      <c r="S1761" s="57"/>
      <c r="AP1761" s="56"/>
      <c r="AS1761" s="55"/>
      <c r="AX1761"/>
      <c r="AY1761"/>
      <c r="AZ1761"/>
    </row>
    <row r="1762" spans="17:52" x14ac:dyDescent="0.25">
      <c r="Q1762" s="55"/>
      <c r="R1762" s="55"/>
      <c r="S1762" s="57"/>
      <c r="AP1762" s="56"/>
      <c r="AS1762" s="55"/>
      <c r="AX1762"/>
      <c r="AY1762"/>
      <c r="AZ1762"/>
    </row>
    <row r="1763" spans="17:52" x14ac:dyDescent="0.25">
      <c r="Q1763" s="55"/>
      <c r="R1763" s="55"/>
      <c r="S1763" s="57"/>
      <c r="AP1763" s="56"/>
      <c r="AS1763" s="55"/>
      <c r="AX1763"/>
      <c r="AY1763"/>
      <c r="AZ1763"/>
    </row>
    <row r="1764" spans="17:52" x14ac:dyDescent="0.25">
      <c r="Q1764" s="55"/>
      <c r="R1764" s="55"/>
      <c r="S1764" s="57"/>
      <c r="AP1764" s="56"/>
      <c r="AS1764" s="55"/>
      <c r="AX1764"/>
      <c r="AY1764"/>
      <c r="AZ1764"/>
    </row>
    <row r="1765" spans="17:52" x14ac:dyDescent="0.25">
      <c r="Q1765" s="55"/>
      <c r="R1765" s="55"/>
      <c r="S1765" s="57"/>
      <c r="AP1765" s="56"/>
      <c r="AS1765" s="55"/>
      <c r="AX1765"/>
      <c r="AY1765"/>
      <c r="AZ1765"/>
    </row>
    <row r="1766" spans="17:52" x14ac:dyDescent="0.25">
      <c r="Q1766" s="55"/>
      <c r="R1766" s="55"/>
      <c r="S1766" s="57"/>
      <c r="AP1766" s="56"/>
      <c r="AS1766" s="55"/>
      <c r="AX1766"/>
      <c r="AY1766"/>
      <c r="AZ1766"/>
    </row>
    <row r="1767" spans="17:52" x14ac:dyDescent="0.25">
      <c r="Q1767" s="55"/>
      <c r="R1767" s="55"/>
      <c r="S1767" s="57"/>
      <c r="AP1767" s="56"/>
      <c r="AS1767" s="55"/>
      <c r="AX1767"/>
      <c r="AY1767"/>
      <c r="AZ1767"/>
    </row>
    <row r="1768" spans="17:52" x14ac:dyDescent="0.25">
      <c r="Q1768" s="55"/>
      <c r="R1768" s="55"/>
      <c r="S1768" s="57"/>
      <c r="AP1768" s="56"/>
      <c r="AS1768" s="55"/>
      <c r="AX1768"/>
      <c r="AY1768"/>
      <c r="AZ1768"/>
    </row>
    <row r="1769" spans="17:52" x14ac:dyDescent="0.25">
      <c r="Q1769" s="55"/>
      <c r="R1769" s="55"/>
      <c r="S1769" s="57"/>
      <c r="AP1769" s="56"/>
      <c r="AS1769" s="55"/>
      <c r="AX1769"/>
      <c r="AY1769"/>
      <c r="AZ1769"/>
    </row>
    <row r="1770" spans="17:52" x14ac:dyDescent="0.25">
      <c r="Q1770" s="55"/>
      <c r="R1770" s="55"/>
      <c r="S1770" s="57"/>
      <c r="AP1770" s="56"/>
      <c r="AS1770" s="55"/>
      <c r="AX1770"/>
      <c r="AY1770"/>
      <c r="AZ1770"/>
    </row>
    <row r="1771" spans="17:52" x14ac:dyDescent="0.25">
      <c r="Q1771" s="55"/>
      <c r="R1771" s="55"/>
      <c r="S1771" s="57"/>
      <c r="AP1771" s="56"/>
      <c r="AS1771" s="55"/>
      <c r="AX1771"/>
      <c r="AY1771"/>
      <c r="AZ1771"/>
    </row>
    <row r="1772" spans="17:52" x14ac:dyDescent="0.25">
      <c r="Q1772" s="55"/>
      <c r="R1772" s="55"/>
      <c r="S1772" s="57"/>
      <c r="AP1772" s="56"/>
      <c r="AS1772" s="55"/>
      <c r="AX1772"/>
      <c r="AY1772"/>
      <c r="AZ1772"/>
    </row>
    <row r="1773" spans="17:52" x14ac:dyDescent="0.25">
      <c r="Q1773" s="55"/>
      <c r="R1773" s="55"/>
      <c r="S1773" s="57"/>
      <c r="AP1773" s="56"/>
      <c r="AS1773" s="55"/>
      <c r="AX1773"/>
      <c r="AY1773"/>
      <c r="AZ1773"/>
    </row>
    <row r="1774" spans="17:52" x14ac:dyDescent="0.25">
      <c r="Q1774" s="55"/>
      <c r="R1774" s="55"/>
      <c r="S1774" s="57"/>
      <c r="AP1774" s="56"/>
      <c r="AS1774" s="55"/>
      <c r="AX1774"/>
      <c r="AY1774"/>
      <c r="AZ1774"/>
    </row>
    <row r="1775" spans="17:52" x14ac:dyDescent="0.25">
      <c r="Q1775" s="55"/>
      <c r="R1775" s="55"/>
      <c r="S1775" s="57"/>
      <c r="AP1775" s="56"/>
      <c r="AS1775" s="55"/>
      <c r="AX1775"/>
      <c r="AY1775"/>
      <c r="AZ1775"/>
    </row>
    <row r="1776" spans="17:52" x14ac:dyDescent="0.25">
      <c r="Q1776" s="55"/>
      <c r="R1776" s="55"/>
      <c r="S1776" s="57"/>
      <c r="AP1776" s="56"/>
      <c r="AS1776" s="55"/>
      <c r="AX1776"/>
      <c r="AY1776"/>
      <c r="AZ1776"/>
    </row>
    <row r="1777" spans="17:52" x14ac:dyDescent="0.25">
      <c r="Q1777" s="55"/>
      <c r="R1777" s="55"/>
      <c r="S1777" s="57"/>
      <c r="AP1777" s="56"/>
      <c r="AS1777" s="55"/>
      <c r="AX1777"/>
      <c r="AY1777"/>
      <c r="AZ1777"/>
    </row>
    <row r="1778" spans="17:52" x14ac:dyDescent="0.25">
      <c r="Q1778" s="55"/>
      <c r="R1778" s="55"/>
      <c r="S1778" s="57"/>
      <c r="AP1778" s="56"/>
      <c r="AS1778" s="55"/>
      <c r="AX1778"/>
      <c r="AY1778"/>
      <c r="AZ1778"/>
    </row>
    <row r="1779" spans="17:52" x14ac:dyDescent="0.25">
      <c r="Q1779" s="55"/>
      <c r="R1779" s="55"/>
      <c r="S1779" s="57"/>
      <c r="AP1779" s="56"/>
      <c r="AS1779" s="55"/>
      <c r="AX1779"/>
      <c r="AY1779"/>
      <c r="AZ1779"/>
    </row>
    <row r="1780" spans="17:52" x14ac:dyDescent="0.25">
      <c r="Q1780" s="55"/>
      <c r="R1780" s="55"/>
      <c r="S1780" s="57"/>
      <c r="AP1780" s="56"/>
      <c r="AS1780" s="55"/>
      <c r="AX1780"/>
      <c r="AY1780"/>
      <c r="AZ1780"/>
    </row>
    <row r="1781" spans="17:52" x14ac:dyDescent="0.25">
      <c r="Q1781" s="55"/>
      <c r="R1781" s="55"/>
      <c r="S1781" s="57"/>
      <c r="AP1781" s="56"/>
      <c r="AS1781" s="55"/>
      <c r="AX1781"/>
      <c r="AY1781"/>
      <c r="AZ1781"/>
    </row>
    <row r="1782" spans="17:52" x14ac:dyDescent="0.25">
      <c r="Q1782" s="55"/>
      <c r="R1782" s="55"/>
      <c r="S1782" s="57"/>
      <c r="AP1782" s="56"/>
      <c r="AS1782" s="55"/>
      <c r="AX1782"/>
      <c r="AY1782"/>
      <c r="AZ1782"/>
    </row>
    <row r="1783" spans="17:52" x14ac:dyDescent="0.25">
      <c r="Q1783" s="55"/>
      <c r="R1783" s="55"/>
      <c r="S1783" s="57"/>
      <c r="AP1783" s="56"/>
      <c r="AS1783" s="55"/>
      <c r="AX1783"/>
      <c r="AY1783"/>
      <c r="AZ1783"/>
    </row>
    <row r="1784" spans="17:52" x14ac:dyDescent="0.25">
      <c r="Q1784" s="55"/>
      <c r="R1784" s="55"/>
      <c r="S1784" s="57"/>
      <c r="AP1784" s="56"/>
      <c r="AS1784" s="55"/>
      <c r="AX1784"/>
      <c r="AY1784"/>
      <c r="AZ1784"/>
    </row>
    <row r="1785" spans="17:52" x14ac:dyDescent="0.25">
      <c r="Q1785" s="55"/>
      <c r="R1785" s="55"/>
      <c r="S1785" s="57"/>
      <c r="AP1785" s="56"/>
      <c r="AS1785" s="55"/>
      <c r="AX1785"/>
      <c r="AY1785"/>
      <c r="AZ1785"/>
    </row>
    <row r="1786" spans="17:52" x14ac:dyDescent="0.25">
      <c r="Q1786" s="55"/>
      <c r="R1786" s="55"/>
      <c r="S1786" s="57"/>
      <c r="AP1786" s="56"/>
      <c r="AS1786" s="55"/>
      <c r="AX1786"/>
      <c r="AY1786"/>
      <c r="AZ1786"/>
    </row>
    <row r="1787" spans="17:52" x14ac:dyDescent="0.25">
      <c r="Q1787" s="55"/>
      <c r="R1787" s="55"/>
      <c r="S1787" s="57"/>
      <c r="AP1787" s="56"/>
      <c r="AS1787" s="55"/>
      <c r="AX1787"/>
      <c r="AY1787"/>
      <c r="AZ1787"/>
    </row>
    <row r="1788" spans="17:52" x14ac:dyDescent="0.25">
      <c r="Q1788" s="55"/>
      <c r="R1788" s="55"/>
      <c r="S1788" s="57"/>
      <c r="AP1788" s="56"/>
      <c r="AS1788" s="55"/>
      <c r="AX1788"/>
      <c r="AY1788"/>
      <c r="AZ1788"/>
    </row>
    <row r="1789" spans="17:52" x14ac:dyDescent="0.25">
      <c r="Q1789" s="55"/>
      <c r="R1789" s="55"/>
      <c r="S1789" s="57"/>
      <c r="AP1789" s="56"/>
      <c r="AS1789" s="55"/>
      <c r="AX1789"/>
      <c r="AY1789"/>
      <c r="AZ1789"/>
    </row>
    <row r="1790" spans="17:52" x14ac:dyDescent="0.25">
      <c r="Q1790" s="55"/>
      <c r="R1790" s="55"/>
      <c r="S1790" s="57"/>
      <c r="AP1790" s="56"/>
      <c r="AS1790" s="55"/>
      <c r="AX1790"/>
      <c r="AY1790"/>
      <c r="AZ1790"/>
    </row>
    <row r="1791" spans="17:52" x14ac:dyDescent="0.25">
      <c r="Q1791" s="55"/>
      <c r="R1791" s="55"/>
      <c r="S1791" s="57"/>
      <c r="AP1791" s="56"/>
      <c r="AS1791" s="55"/>
      <c r="AX1791"/>
      <c r="AY1791"/>
      <c r="AZ1791"/>
    </row>
    <row r="1792" spans="17:52" x14ac:dyDescent="0.25">
      <c r="Q1792" s="55"/>
      <c r="R1792" s="55"/>
      <c r="S1792" s="57"/>
      <c r="AP1792" s="56"/>
      <c r="AS1792" s="55"/>
      <c r="AX1792"/>
      <c r="AY1792"/>
      <c r="AZ1792"/>
    </row>
    <row r="1793" spans="17:52" x14ac:dyDescent="0.25">
      <c r="Q1793" s="55"/>
      <c r="R1793" s="55"/>
      <c r="S1793" s="57"/>
      <c r="AP1793" s="56"/>
      <c r="AS1793" s="55"/>
      <c r="AX1793"/>
      <c r="AY1793"/>
      <c r="AZ1793"/>
    </row>
    <row r="1794" spans="17:52" x14ac:dyDescent="0.25">
      <c r="Q1794" s="55"/>
      <c r="R1794" s="55"/>
      <c r="S1794" s="57"/>
      <c r="AP1794" s="56"/>
      <c r="AS1794" s="55"/>
      <c r="AX1794"/>
      <c r="AY1794"/>
      <c r="AZ1794"/>
    </row>
    <row r="1795" spans="17:52" x14ac:dyDescent="0.25">
      <c r="Q1795" s="55"/>
      <c r="R1795" s="55"/>
      <c r="S1795" s="57"/>
      <c r="AP1795" s="56"/>
      <c r="AS1795" s="55"/>
      <c r="AX1795"/>
      <c r="AY1795"/>
      <c r="AZ1795"/>
    </row>
    <row r="1796" spans="17:52" x14ac:dyDescent="0.25">
      <c r="Q1796" s="55"/>
      <c r="R1796" s="55"/>
      <c r="S1796" s="57"/>
      <c r="AP1796" s="56"/>
      <c r="AS1796" s="55"/>
      <c r="AX1796"/>
      <c r="AY1796"/>
      <c r="AZ1796"/>
    </row>
    <row r="1797" spans="17:52" x14ac:dyDescent="0.25">
      <c r="Q1797" s="55"/>
      <c r="R1797" s="55"/>
      <c r="S1797" s="57"/>
      <c r="AP1797" s="56"/>
      <c r="AS1797" s="55"/>
      <c r="AX1797"/>
      <c r="AY1797"/>
      <c r="AZ1797"/>
    </row>
    <row r="1798" spans="17:52" x14ac:dyDescent="0.25">
      <c r="Q1798" s="55"/>
      <c r="R1798" s="55"/>
      <c r="S1798" s="57"/>
      <c r="AP1798" s="56"/>
      <c r="AS1798" s="55"/>
      <c r="AX1798"/>
      <c r="AY1798"/>
      <c r="AZ1798"/>
    </row>
    <row r="1799" spans="17:52" x14ac:dyDescent="0.25">
      <c r="Q1799" s="55"/>
      <c r="R1799" s="55"/>
      <c r="S1799" s="57"/>
      <c r="AP1799" s="56"/>
      <c r="AS1799" s="55"/>
      <c r="AX1799"/>
      <c r="AY1799"/>
      <c r="AZ1799"/>
    </row>
    <row r="1800" spans="17:52" x14ac:dyDescent="0.25">
      <c r="Q1800" s="55"/>
      <c r="R1800" s="55"/>
      <c r="S1800" s="57"/>
      <c r="AP1800" s="56"/>
      <c r="AS1800" s="55"/>
      <c r="AX1800"/>
      <c r="AY1800"/>
      <c r="AZ1800"/>
    </row>
    <row r="1801" spans="17:52" x14ac:dyDescent="0.25">
      <c r="Q1801" s="55"/>
      <c r="R1801" s="55"/>
      <c r="S1801" s="57"/>
      <c r="AP1801" s="56"/>
      <c r="AS1801" s="55"/>
      <c r="AX1801"/>
      <c r="AY1801"/>
      <c r="AZ1801"/>
    </row>
    <row r="1802" spans="17:52" x14ac:dyDescent="0.25">
      <c r="Q1802" s="55"/>
      <c r="R1802" s="55"/>
      <c r="S1802" s="57"/>
      <c r="AP1802" s="56"/>
      <c r="AS1802" s="55"/>
      <c r="AX1802"/>
      <c r="AY1802"/>
      <c r="AZ1802"/>
    </row>
    <row r="1803" spans="17:52" x14ac:dyDescent="0.25">
      <c r="Q1803" s="55"/>
      <c r="R1803" s="55"/>
      <c r="S1803" s="57"/>
      <c r="AP1803" s="56"/>
      <c r="AS1803" s="55"/>
      <c r="AX1803"/>
      <c r="AY1803"/>
      <c r="AZ1803"/>
    </row>
    <row r="1804" spans="17:52" x14ac:dyDescent="0.25">
      <c r="Q1804" s="55"/>
      <c r="R1804" s="55"/>
      <c r="S1804" s="57"/>
      <c r="AP1804" s="56"/>
      <c r="AS1804" s="55"/>
      <c r="AX1804"/>
      <c r="AY1804"/>
      <c r="AZ1804"/>
    </row>
    <row r="1805" spans="17:52" x14ac:dyDescent="0.25">
      <c r="Q1805" s="55"/>
      <c r="R1805" s="55"/>
      <c r="S1805" s="57"/>
      <c r="AP1805" s="56"/>
      <c r="AS1805" s="55"/>
      <c r="AX1805"/>
      <c r="AY1805"/>
      <c r="AZ1805"/>
    </row>
    <row r="1806" spans="17:52" x14ac:dyDescent="0.25">
      <c r="Q1806" s="55"/>
      <c r="R1806" s="55"/>
      <c r="S1806" s="57"/>
      <c r="AP1806" s="56"/>
      <c r="AS1806" s="55"/>
      <c r="AX1806"/>
      <c r="AY1806"/>
      <c r="AZ1806"/>
    </row>
    <row r="1807" spans="17:52" x14ac:dyDescent="0.25">
      <c r="Q1807" s="55"/>
      <c r="R1807" s="55"/>
      <c r="S1807" s="57"/>
      <c r="AP1807" s="56"/>
      <c r="AS1807" s="55"/>
      <c r="AX1807"/>
      <c r="AY1807"/>
      <c r="AZ1807"/>
    </row>
    <row r="1808" spans="17:52" x14ac:dyDescent="0.25">
      <c r="Q1808" s="55"/>
      <c r="R1808" s="55"/>
      <c r="S1808" s="57"/>
      <c r="AP1808" s="56"/>
      <c r="AS1808" s="55"/>
      <c r="AX1808"/>
      <c r="AY1808"/>
      <c r="AZ1808"/>
    </row>
  </sheetData>
  <mergeCells count="39">
    <mergeCell ref="L785:M785"/>
    <mergeCell ref="C775:G776"/>
    <mergeCell ref="D782:E782"/>
    <mergeCell ref="I782:K782"/>
    <mergeCell ref="L782:M782"/>
    <mergeCell ref="D784:E784"/>
    <mergeCell ref="I781:K781"/>
    <mergeCell ref="I779:K779"/>
    <mergeCell ref="I783:K783"/>
    <mergeCell ref="I780:K780"/>
    <mergeCell ref="I777:K777"/>
    <mergeCell ref="I778:K778"/>
    <mergeCell ref="I785:K785"/>
    <mergeCell ref="C774:M774"/>
    <mergeCell ref="L778:M778"/>
    <mergeCell ref="L781:M781"/>
    <mergeCell ref="L779:M779"/>
    <mergeCell ref="L783:M783"/>
    <mergeCell ref="L784:M784"/>
    <mergeCell ref="H775:H776"/>
    <mergeCell ref="L775:M776"/>
    <mergeCell ref="L777:M777"/>
    <mergeCell ref="I784:K784"/>
    <mergeCell ref="D777:E777"/>
    <mergeCell ref="D781:E781"/>
    <mergeCell ref="D779:E779"/>
    <mergeCell ref="D783:E783"/>
    <mergeCell ref="D778:E778"/>
    <mergeCell ref="D780:E780"/>
    <mergeCell ref="L780:M780"/>
    <mergeCell ref="L1:P1"/>
    <mergeCell ref="B1:K1"/>
    <mergeCell ref="AT1:AZ1"/>
    <mergeCell ref="AN1:AP1"/>
    <mergeCell ref="AQ1:AR1"/>
    <mergeCell ref="AI1:AM1"/>
    <mergeCell ref="Q1:Y1"/>
    <mergeCell ref="Z1:AH1"/>
    <mergeCell ref="I775:K776"/>
  </mergeCells>
  <hyperlinks>
    <hyperlink ref="AW621" r:id="rId1" xr:uid="{0CD8695D-137F-43AC-994F-EC47B4D95D3E}"/>
    <hyperlink ref="AW622" r:id="rId2" display="https://maps.google.com/?q=-17.886421,-63.069103" xr:uid="{C80506EA-2D2C-46FC-A9C1-A56F9BFBA584}"/>
    <hyperlink ref="AW623:AW624" r:id="rId3" display="https://maps.google.com/?q=-17.886421,-63.069103" xr:uid="{ABE0513F-3200-4B00-A102-4A183B711A02}"/>
    <hyperlink ref="AW629:AW630" r:id="rId4" display="https://maps.google.com/?q=-17.747406,-63.166660" xr:uid="{33E85DF5-A12E-4DFB-B914-053E883F6976}"/>
    <hyperlink ref="AW629" r:id="rId5" xr:uid="{23F09FEF-6376-438D-8C62-81E43A9E26D9}"/>
    <hyperlink ref="AW630" r:id="rId6" xr:uid="{A61AB575-52B5-4050-958D-E77ABC4665C0}"/>
    <hyperlink ref="AW614" r:id="rId7" xr:uid="{2A474D96-2A4B-47D2-B815-215DE399B730}"/>
    <hyperlink ref="AW613" r:id="rId8" xr:uid="{6BCAB921-E244-48B7-8CD9-69A6ADFDE2F2}"/>
    <hyperlink ref="AW602" r:id="rId9" xr:uid="{3C0D01FE-EE46-4E6F-98E5-3A7EA40D0FD6}"/>
    <hyperlink ref="AW603" r:id="rId10" xr:uid="{73EAC509-DC1D-483B-9D77-1BAA6A89908D}"/>
  </hyperlinks>
  <pageMargins left="1.2649999999999999" right="0.7" top="0.75" bottom="0.75" header="0.3" footer="0.3"/>
  <pageSetup paperSize="9" scale="40" orientation="landscape" horizontalDpi="360" verticalDpi="360" r:id="rId11"/>
  <rowBreaks count="4" manualBreakCount="4">
    <brk id="280" min="1" max="36" man="1"/>
    <brk id="337" min="1" max="36" man="1"/>
    <brk id="363" min="1" max="36" man="1"/>
    <brk id="567" min="1" max="36" man="1"/>
  </rowBreaks>
  <legacyDrawing r:id="rId12"/>
  <tableParts count="1">
    <tablePart r:id="rId1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4828B2A-7B6F-44F4-9245-B719AE56A0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BACHEO</vt:lpstr>
      <vt:lpstr>INFORME DIARIO MAQUINARIA</vt:lpstr>
      <vt:lpstr>BACHEO!Área_de_impresión</vt:lpstr>
      <vt:lpstr>'INFORME DIARIO MAQUINARIA'!Área_de_impresión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DGC</dc:creator>
  <cp:lastModifiedBy>Usuario</cp:lastModifiedBy>
  <cp:lastPrinted>2026-11-06T14:09:11Z</cp:lastPrinted>
  <dcterms:created xsi:type="dcterms:W3CDTF">2026-06-09T13:47:34Z</dcterms:created>
  <dcterms:modified xsi:type="dcterms:W3CDTF">2026-11-06T14:29:32Z</dcterms:modified>
</cp:coreProperties>
</file>